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ACCTBNKG\RFP\Lockbox 2022\"/>
    </mc:Choice>
  </mc:AlternateContent>
  <bookViews>
    <workbookView xWindow="0" yWindow="15" windowWidth="15480" windowHeight="10740" tabRatio="867" activeTab="4"/>
  </bookViews>
  <sheets>
    <sheet name="Appendix F 1 of 4" sheetId="7" r:id="rId1"/>
    <sheet name="Appendix F 2 of 4" sheetId="8" r:id="rId2"/>
    <sheet name="Appendix F 3 of 4" sheetId="9" r:id="rId3"/>
    <sheet name="Appendix F 4 of 4" sheetId="10" r:id="rId4"/>
    <sheet name="Appendix J 1 of 7" sheetId="11" r:id="rId5"/>
    <sheet name="Appendix J 2 of 7" sheetId="12" r:id="rId6"/>
    <sheet name="Appendix J 3 of 7" sheetId="13" r:id="rId7"/>
    <sheet name="Appendix J 4 of 7" sheetId="14" r:id="rId8"/>
    <sheet name="Appendix J 5 of 7" sheetId="15" r:id="rId9"/>
    <sheet name="Appendix J 6 of 7" sheetId="16" r:id="rId10"/>
    <sheet name="Appendix J 7 of 7" sheetId="17" r:id="rId11"/>
  </sheets>
  <definedNames>
    <definedName name="_xlnm.Print_Area" localSheetId="4">'Appendix J 1 of 7'!$A$1:$O$53</definedName>
    <definedName name="_xlnm.Print_Area" localSheetId="5">'Appendix J 2 of 7'!$A$1:$O$53</definedName>
    <definedName name="_xlnm.Print_Area" localSheetId="6">'Appendix J 3 of 7'!$A$1:$O$53</definedName>
    <definedName name="_xlnm.Print_Area" localSheetId="7">'Appendix J 4 of 7'!$A$1:$O$53</definedName>
    <definedName name="_xlnm.Print_Area" localSheetId="8">'Appendix J 5 of 7'!$A$1:$O$36</definedName>
    <definedName name="_xlnm.Print_Area" localSheetId="9">'Appendix J 6 of 7'!$A$1:$O$47</definedName>
    <definedName name="_xlnm.Print_Area" localSheetId="10">'Appendix J 7 of 7'!$A$1:$O$45</definedName>
  </definedNames>
  <calcPr calcId="162913"/>
</workbook>
</file>

<file path=xl/calcChain.xml><?xml version="1.0" encoding="utf-8"?>
<calcChain xmlns="http://schemas.openxmlformats.org/spreadsheetml/2006/main">
  <c r="O42" i="17" l="1"/>
  <c r="O41" i="17"/>
  <c r="O40" i="17"/>
  <c r="O37" i="17"/>
  <c r="O33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O32" i="17" s="1"/>
  <c r="O31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O30" i="17" s="1"/>
  <c r="O29" i="17"/>
  <c r="O28" i="17"/>
  <c r="O27" i="17"/>
  <c r="O26" i="17"/>
  <c r="O25" i="17"/>
  <c r="O24" i="17"/>
  <c r="O23" i="17"/>
  <c r="O22" i="17"/>
  <c r="O21" i="17"/>
  <c r="O20" i="17"/>
  <c r="O17" i="17"/>
  <c r="O16" i="17"/>
  <c r="O15" i="17"/>
  <c r="O12" i="17"/>
  <c r="O11" i="17"/>
  <c r="O10" i="17"/>
  <c r="O9" i="17"/>
  <c r="O43" i="16"/>
  <c r="O42" i="16"/>
  <c r="O41" i="16"/>
  <c r="O38" i="16"/>
  <c r="O33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O32" i="16" s="1"/>
  <c r="O31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O30" i="16" s="1"/>
  <c r="O29" i="16"/>
  <c r="O28" i="16"/>
  <c r="O27" i="16"/>
  <c r="O26" i="16"/>
  <c r="O25" i="16"/>
  <c r="O24" i="16"/>
  <c r="O23" i="16"/>
  <c r="O22" i="16"/>
  <c r="O21" i="16"/>
  <c r="O20" i="16"/>
  <c r="O17" i="16"/>
  <c r="O16" i="16"/>
  <c r="O15" i="16"/>
  <c r="O12" i="16"/>
  <c r="O11" i="16"/>
  <c r="O10" i="16"/>
  <c r="O9" i="16"/>
  <c r="O24" i="15"/>
  <c r="O23" i="15"/>
  <c r="O22" i="15"/>
  <c r="O21" i="15"/>
  <c r="O20" i="15"/>
  <c r="O17" i="15"/>
  <c r="O16" i="15"/>
  <c r="O15" i="15"/>
  <c r="O12" i="15"/>
  <c r="O11" i="15"/>
  <c r="O10" i="15"/>
  <c r="O9" i="15"/>
  <c r="O50" i="14"/>
  <c r="O49" i="14"/>
  <c r="O48" i="14"/>
  <c r="O47" i="14"/>
  <c r="O43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18" i="14"/>
  <c r="O17" i="14"/>
  <c r="O16" i="14"/>
  <c r="O15" i="14"/>
  <c r="O12" i="14"/>
  <c r="O11" i="14"/>
  <c r="O10" i="14"/>
  <c r="O9" i="14"/>
  <c r="O50" i="13"/>
  <c r="O49" i="13"/>
  <c r="O48" i="13"/>
  <c r="O47" i="13"/>
  <c r="O46" i="13"/>
  <c r="O43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18" i="13"/>
  <c r="O17" i="13"/>
  <c r="O16" i="13"/>
  <c r="O15" i="13"/>
  <c r="O12" i="13"/>
  <c r="O11" i="13"/>
  <c r="O10" i="13"/>
  <c r="O9" i="13"/>
  <c r="O50" i="12"/>
  <c r="O49" i="12"/>
  <c r="O48" i="12"/>
  <c r="O47" i="12"/>
  <c r="O46" i="12"/>
  <c r="O43" i="12"/>
  <c r="O40" i="12"/>
  <c r="O39" i="12"/>
  <c r="O38" i="12"/>
  <c r="O37" i="12"/>
  <c r="O36" i="12"/>
  <c r="O35" i="12"/>
  <c r="O34" i="12"/>
  <c r="O33" i="12"/>
  <c r="O32" i="12"/>
  <c r="O29" i="12"/>
  <c r="O28" i="12"/>
  <c r="O26" i="12"/>
  <c r="O25" i="12"/>
  <c r="O24" i="12"/>
  <c r="O23" i="12"/>
  <c r="O22" i="12"/>
  <c r="O21" i="12"/>
  <c r="O18" i="12"/>
  <c r="O17" i="12"/>
  <c r="O16" i="12"/>
  <c r="O15" i="12"/>
  <c r="O12" i="12"/>
  <c r="O11" i="12"/>
  <c r="O10" i="12"/>
  <c r="O9" i="12"/>
  <c r="O50" i="11"/>
  <c r="O49" i="11"/>
  <c r="O48" i="11"/>
  <c r="O47" i="11"/>
  <c r="O46" i="11"/>
  <c r="O43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O22" i="11" s="1"/>
  <c r="O21" i="11"/>
  <c r="O18" i="11"/>
  <c r="O17" i="11"/>
  <c r="O16" i="11"/>
  <c r="O15" i="11"/>
  <c r="O12" i="11"/>
  <c r="O11" i="11"/>
  <c r="O10" i="11"/>
  <c r="O9" i="11"/>
  <c r="F61" i="9" l="1"/>
  <c r="F53" i="8"/>
  <c r="F47" i="10"/>
</calcChain>
</file>

<file path=xl/sharedStrings.xml><?xml version="1.0" encoding="utf-8"?>
<sst xmlns="http://schemas.openxmlformats.org/spreadsheetml/2006/main" count="545" uniqueCount="184">
  <si>
    <t>Pricing Table 1</t>
  </si>
  <si>
    <t>Earnings Credit Rate</t>
  </si>
  <si>
    <t>Spread from 91-day T-Bill Rate:</t>
  </si>
  <si>
    <t>Basis Points</t>
  </si>
  <si>
    <t>(indicate plus or minus when entering spread)</t>
  </si>
  <si>
    <t>Pricing Table 2</t>
  </si>
  <si>
    <t>Availability of Deposits</t>
  </si>
  <si>
    <t>Days</t>
  </si>
  <si>
    <t>Pricing Table 3</t>
  </si>
  <si>
    <t>Volume Calculation</t>
  </si>
  <si>
    <t>Estimated Annual Volume</t>
  </si>
  <si>
    <t>Unit</t>
  </si>
  <si>
    <t>Firm, Fixed Unit Price</t>
  </si>
  <si>
    <t>Estimated Annual Cost</t>
  </si>
  <si>
    <t>General Services</t>
  </si>
  <si>
    <t>Account Maintenance (includes monthly statement)</t>
  </si>
  <si>
    <t>2 accounts * 12 months</t>
  </si>
  <si>
    <t>one monthly</t>
  </si>
  <si>
    <t>Credits (Deposits &amp; Credits)</t>
  </si>
  <si>
    <t>per item</t>
  </si>
  <si>
    <t>Maintenance ZBA Accounts (per account)</t>
  </si>
  <si>
    <t>Lockbox Services</t>
  </si>
  <si>
    <t>Lockbox Maintenance</t>
  </si>
  <si>
    <t>P.O. Box Rental</t>
  </si>
  <si>
    <t>Depository Services</t>
  </si>
  <si>
    <t>Return Item (debit after redeposit)</t>
  </si>
  <si>
    <t>Information Services</t>
  </si>
  <si>
    <t>Daily Statement</t>
  </si>
  <si>
    <t>Other Services</t>
  </si>
  <si>
    <t>Other Services Costs:</t>
  </si>
  <si>
    <t>(please detail - including volume assumption calculations)</t>
  </si>
  <si>
    <t>Total Cost</t>
  </si>
  <si>
    <t>Pricing Table 4</t>
  </si>
  <si>
    <t>per file</t>
  </si>
  <si>
    <t>Daily File Transmission per item</t>
  </si>
  <si>
    <t>Pricing Table 5</t>
  </si>
  <si>
    <t>STO Consolidation Account</t>
  </si>
  <si>
    <t>1 account * 12 months</t>
  </si>
  <si>
    <t>Debits (Other Debits)</t>
  </si>
  <si>
    <t>ACH Services</t>
  </si>
  <si>
    <t>ACH Debit Blocks and Filters - Monthly Fee</t>
  </si>
  <si>
    <t>Availability of Deposits is required to be 1 - day.</t>
  </si>
  <si>
    <t>Indicate if better availability will be provided</t>
  </si>
  <si>
    <t>Availability may be quoted as fractional days.</t>
  </si>
  <si>
    <t>For example:  .8 days</t>
  </si>
  <si>
    <t>Account Maintenance</t>
  </si>
  <si>
    <t>Return Deposited Items</t>
  </si>
  <si>
    <t>Cash Deposits</t>
  </si>
  <si>
    <t>Retail Lockboxes</t>
  </si>
  <si>
    <t>4 accounts * 12 months</t>
  </si>
  <si>
    <t>4 boxes * 12 months</t>
  </si>
  <si>
    <t>With a Floor of:</t>
  </si>
  <si>
    <t>The floor indicates the minimum ECR the state would earn to offset service charges regardless of the 91-day T-Bill Rate</t>
  </si>
  <si>
    <t>one daily</t>
  </si>
  <si>
    <t xml:space="preserve">Wholesale Lockboxes </t>
  </si>
  <si>
    <t>ZBA Maintenance</t>
  </si>
  <si>
    <t>Lockbox Deposited Items</t>
  </si>
  <si>
    <t>Return Item Maintenance</t>
  </si>
  <si>
    <t>Full Debit Block</t>
  </si>
  <si>
    <t xml:space="preserve">Debits </t>
  </si>
  <si>
    <t>Items Processed</t>
  </si>
  <si>
    <t>Payee Verify</t>
  </si>
  <si>
    <t>Express Mail-In</t>
  </si>
  <si>
    <t>Unprocessable Items</t>
  </si>
  <si>
    <t>Lockbox Image Module</t>
  </si>
  <si>
    <t>Lockbox Remittance Capture</t>
  </si>
  <si>
    <t>Balance Reporting Base Fee (Current and Prior Day)</t>
  </si>
  <si>
    <t>Detail Per Item</t>
  </si>
  <si>
    <t>Deposit Report - online</t>
  </si>
  <si>
    <t>Lockbox Deposited Items (encoded):</t>
  </si>
  <si>
    <t>Optional Services</t>
  </si>
  <si>
    <t>If additional service costs are provided and volume assumptions are not included, bidder may be capped at the extended cost for the service each year.</t>
  </si>
  <si>
    <t>Note:  Any line item not priced will be assumed to be a cost of zero.</t>
  </si>
  <si>
    <t>Daily File Transmission (monthly charge)</t>
  </si>
  <si>
    <t>ZBA Master Maintenance</t>
  </si>
  <si>
    <t>ACH Debits Received</t>
  </si>
  <si>
    <t>Collection Account Pricing</t>
  </si>
  <si>
    <t>monthly charge</t>
  </si>
  <si>
    <t>Deposit/Credit</t>
  </si>
  <si>
    <t>Deposited Item</t>
  </si>
  <si>
    <t>Return Item</t>
  </si>
  <si>
    <t>ZBA Transfers</t>
  </si>
  <si>
    <t>ACH Debit Block</t>
  </si>
  <si>
    <t>Paper Debit Block</t>
  </si>
  <si>
    <t>Balance Reporting</t>
  </si>
  <si>
    <t>BAI2 file</t>
  </si>
  <si>
    <t>per $100</t>
  </si>
  <si>
    <t>Do not extend the Collection Account Pricing items into the Total Cost</t>
  </si>
  <si>
    <t>ACH Credits Received</t>
  </si>
  <si>
    <t>Appendix F</t>
  </si>
  <si>
    <t>(See Appendices A &amp; B for procedures)</t>
  </si>
  <si>
    <t>2 boxes * 12 months</t>
  </si>
  <si>
    <t>Lockbox Online Storage 6 months</t>
  </si>
  <si>
    <t>Lockbox Transmission Maintenance</t>
  </si>
  <si>
    <t>Lockbox Remittance Image Transmission</t>
  </si>
  <si>
    <t>(See Appendices C &amp; D for Procedures)</t>
  </si>
  <si>
    <t>Lockbox Check and List</t>
  </si>
  <si>
    <t>Lockbox Express Mail In</t>
  </si>
  <si>
    <t>Image Access</t>
  </si>
  <si>
    <t>Lockbox Processing (items processed)</t>
  </si>
  <si>
    <t>Lockbox Unprocessable Items</t>
  </si>
  <si>
    <t>Lockbox Exception Payments</t>
  </si>
  <si>
    <t>Online Exception Maintenance</t>
  </si>
  <si>
    <t>Online Exception Items</t>
  </si>
  <si>
    <t>Online Exception Reject Items</t>
  </si>
  <si>
    <t>Lockbox Paper Retention</t>
  </si>
  <si>
    <t>Lockbox Special Output Reports</t>
  </si>
  <si>
    <t>Lockbox Research Photocopies</t>
  </si>
  <si>
    <t>Cash Deposits (Coin and Currency)</t>
  </si>
  <si>
    <t>Count is per envelope</t>
  </si>
  <si>
    <t>Firm Fixed Unit Price</t>
  </si>
  <si>
    <t>Notes</t>
  </si>
  <si>
    <t>Correspondence Only Batches (COBS)</t>
  </si>
  <si>
    <t>Lockbox Remittance Capture (per payment received)</t>
  </si>
  <si>
    <t>WLB Remittance Capture (per page)</t>
  </si>
  <si>
    <t>Correspondence Only Batches (COBS) (per page)</t>
  </si>
  <si>
    <t>per batch</t>
  </si>
  <si>
    <t>per page</t>
  </si>
  <si>
    <t>per payment</t>
  </si>
  <si>
    <t>APPENDIX J</t>
  </si>
  <si>
    <t>Lockbox Volumes</t>
  </si>
  <si>
    <t>Retail - Premium Lockbox - CHIP</t>
  </si>
  <si>
    <t xml:space="preserve">     </t>
  </si>
  <si>
    <t>Unit Price</t>
  </si>
  <si>
    <t>TOTAL</t>
  </si>
  <si>
    <t>General Account Services</t>
  </si>
  <si>
    <t>Debits (Checks\Debits Posted)</t>
  </si>
  <si>
    <t>Credits (Deposits\ Credits Posted)</t>
  </si>
  <si>
    <t>Return Item Alt Address</t>
  </si>
  <si>
    <t>RLB Maintenance</t>
  </si>
  <si>
    <t>Retail Lockbox Volume (lockbox processing)</t>
  </si>
  <si>
    <t>RLB Check and List</t>
  </si>
  <si>
    <t>RLB Cash Transactions</t>
  </si>
  <si>
    <t>RLB Deposit Report</t>
  </si>
  <si>
    <t>RLB Image Access</t>
  </si>
  <si>
    <t>Daily File Transmission--Monthly Charge RLB Data Comm Maint</t>
  </si>
  <si>
    <t>Daily File Transmission--Per item</t>
  </si>
  <si>
    <t>RLB Data Communication (per item)</t>
  </si>
  <si>
    <t>RLB Data Communication Maintenance</t>
  </si>
  <si>
    <t>RLB Unprocessable Item * &amp;  LOE Rejected Item</t>
  </si>
  <si>
    <t>RLB Spec Output Reports</t>
  </si>
  <si>
    <t>RLB Exception Payment</t>
  </si>
  <si>
    <t>Online Exception Monthly Maintenance</t>
  </si>
  <si>
    <t>Online Exception Item</t>
  </si>
  <si>
    <t>RLB Research Photos</t>
  </si>
  <si>
    <t>RLB Paper Retention</t>
  </si>
  <si>
    <t>RLB Remit Capt 200 DPI</t>
  </si>
  <si>
    <t>Funds Transfer Services</t>
  </si>
  <si>
    <t>Information Reporting Services</t>
  </si>
  <si>
    <t>Availability Report</t>
  </si>
  <si>
    <t>Balance Report</t>
  </si>
  <si>
    <t>Transaction Detail</t>
  </si>
  <si>
    <t>Current Day</t>
  </si>
  <si>
    <t>*  Unprocessable item counts are by envelope, not by page</t>
  </si>
  <si>
    <t>Retail - Premium Lockbox - Spenddown</t>
  </si>
  <si>
    <t>Daily File Transmission--Per Item</t>
  </si>
  <si>
    <t>Online Exception Reject Item</t>
  </si>
  <si>
    <t>Retail -  Premium Lockbox - Ticket To Work Lockbox</t>
  </si>
  <si>
    <t xml:space="preserve">RLB Deposit Report </t>
  </si>
  <si>
    <t>Retail - Child Support Enforcement Annual Fee</t>
  </si>
  <si>
    <t xml:space="preserve">RLB Maintenance </t>
  </si>
  <si>
    <t>Online Execption Item</t>
  </si>
  <si>
    <t>Online Execption Reject Item</t>
  </si>
  <si>
    <t>Transaction Volumes</t>
  </si>
  <si>
    <t>Current Activity</t>
  </si>
  <si>
    <t>ACH Filter Service</t>
  </si>
  <si>
    <t>Balance Rept</t>
  </si>
  <si>
    <t>Base Charge</t>
  </si>
  <si>
    <t>Wholesale - Third Party Liability</t>
  </si>
  <si>
    <t>Wholesale Lockbox (items processed)</t>
  </si>
  <si>
    <t>WLB Maintenance</t>
  </si>
  <si>
    <t>WLB Payee Verify</t>
  </si>
  <si>
    <t>WLB Express Mail In</t>
  </si>
  <si>
    <t xml:space="preserve">WLB Postage &amp; Handling </t>
  </si>
  <si>
    <t>actual cost</t>
  </si>
  <si>
    <t>WLB Transmission Maint</t>
  </si>
  <si>
    <t>WLB Unprocessable Items  *</t>
  </si>
  <si>
    <t>WLB CC Image Module</t>
  </si>
  <si>
    <t>WLB Remittance Capture (per payment received)</t>
  </si>
  <si>
    <t>WLB Online Storage 6 months (per image)</t>
  </si>
  <si>
    <t>Wholesale - Other Third Party Liability</t>
  </si>
  <si>
    <t>WLB Transmission Maintenance</t>
  </si>
  <si>
    <t>WLB Unprocessable Items *</t>
  </si>
  <si>
    <t>WLB Remittance Capture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</si>
</sst>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&quot;$&quot;#,##0.000"/>
    <numFmt numFmtId="166" formatCode="[$-409]mmm\-yy;@"/>
    <numFmt numFmtId="167" formatCode="mmmm\-yy"/>
    <numFmt numFmtId="168" formatCode="_(* #,##0_);_(* \(#,##0\);_(* &quot;-&quot;??_);_(@_)"/>
    <numFmt numFmtId="169" formatCode="_(&quot;$&quot;* #,##0.0000_);_(&quot;$&quot;* \(#,##0.0000\);_(&quot;$&quot;* &quot;-&quot;??_);_(@_)"/>
    <numFmt numFmtId="170" formatCode="&quot;$&quot;#,##0.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38" fontId="1" fillId="0" borderId="0"/>
    <xf numFmtId="44" fontId="8" fillId="0" borderId="0" applyFont="0" applyFill="0" applyBorder="0" applyAlignment="0" applyProtection="0"/>
    <xf numFmtId="38" fontId="1" fillId="0" borderId="0"/>
    <xf numFmtId="0" fontId="1" fillId="0" borderId="0"/>
    <xf numFmtId="44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3" fontId="0" fillId="0" borderId="0" xfId="0" applyNumberFormat="1"/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3" fontId="0" fillId="0" borderId="0" xfId="0" applyNumberFormat="1" applyAlignment="1">
      <alignment horizontal="centerContinuous"/>
    </xf>
    <xf numFmtId="0" fontId="2" fillId="0" borderId="0" xfId="0" applyFont="1"/>
    <xf numFmtId="0" fontId="0" fillId="0" borderId="1" xfId="0" applyBorder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38" fontId="1" fillId="0" borderId="2" xfId="1" applyFont="1" applyBorder="1"/>
    <xf numFmtId="3" fontId="0" fillId="0" borderId="2" xfId="0" applyNumberFormat="1" applyBorder="1"/>
    <xf numFmtId="3" fontId="0" fillId="0" borderId="2" xfId="0" applyNumberFormat="1" applyFill="1" applyBorder="1"/>
    <xf numFmtId="38" fontId="2" fillId="0" borderId="2" xfId="1" applyFont="1" applyBorder="1"/>
    <xf numFmtId="3" fontId="3" fillId="0" borderId="2" xfId="0" applyNumberFormat="1" applyFont="1" applyFill="1" applyBorder="1"/>
    <xf numFmtId="0" fontId="3" fillId="0" borderId="2" xfId="0" applyFont="1" applyBorder="1"/>
    <xf numFmtId="38" fontId="3" fillId="0" borderId="2" xfId="1" applyFont="1" applyBorder="1"/>
    <xf numFmtId="0" fontId="3" fillId="0" borderId="0" xfId="0" applyFont="1" applyFill="1" applyBorder="1" applyAlignment="1">
      <alignment wrapText="1"/>
    </xf>
    <xf numFmtId="3" fontId="3" fillId="0" borderId="2" xfId="0" applyNumberFormat="1" applyFont="1" applyBorder="1"/>
    <xf numFmtId="0" fontId="7" fillId="0" borderId="2" xfId="0" applyFont="1" applyBorder="1"/>
    <xf numFmtId="0" fontId="7" fillId="0" borderId="4" xfId="0" applyFont="1" applyBorder="1"/>
    <xf numFmtId="0" fontId="0" fillId="0" borderId="4" xfId="0" applyBorder="1"/>
    <xf numFmtId="3" fontId="0" fillId="0" borderId="4" xfId="0" applyNumberFormat="1" applyBorder="1"/>
    <xf numFmtId="0" fontId="1" fillId="0" borderId="0" xfId="0" applyFont="1"/>
    <xf numFmtId="0" fontId="1" fillId="0" borderId="2" xfId="0" applyFont="1" applyBorder="1"/>
    <xf numFmtId="38" fontId="1" fillId="0" borderId="3" xfId="1" applyFont="1" applyFill="1" applyBorder="1"/>
    <xf numFmtId="38" fontId="3" fillId="0" borderId="5" xfId="1" applyFont="1" applyFill="1" applyBorder="1"/>
    <xf numFmtId="0" fontId="0" fillId="0" borderId="6" xfId="0" applyBorder="1"/>
    <xf numFmtId="44" fontId="0" fillId="0" borderId="0" xfId="2" applyFont="1" applyAlignment="1">
      <alignment horizontal="centerContinuous"/>
    </xf>
    <xf numFmtId="44" fontId="0" fillId="0" borderId="0" xfId="2" applyFont="1"/>
    <xf numFmtId="164" fontId="0" fillId="0" borderId="0" xfId="2" applyNumberFormat="1" applyFont="1" applyAlignment="1">
      <alignment horizontal="centerContinuous"/>
    </xf>
    <xf numFmtId="164" fontId="0" fillId="0" borderId="0" xfId="2" applyNumberFormat="1" applyFont="1"/>
    <xf numFmtId="0" fontId="0" fillId="0" borderId="0" xfId="0" applyBorder="1"/>
    <xf numFmtId="164" fontId="0" fillId="0" borderId="0" xfId="2" applyNumberFormat="1" applyFont="1" applyBorder="1"/>
    <xf numFmtId="44" fontId="0" fillId="0" borderId="0" xfId="2" applyFont="1" applyBorder="1"/>
    <xf numFmtId="0" fontId="0" fillId="0" borderId="0" xfId="0" applyBorder="1" applyAlignment="1">
      <alignment horizontal="center"/>
    </xf>
    <xf numFmtId="164" fontId="0" fillId="0" borderId="0" xfId="2" applyNumberFormat="1" applyFont="1" applyBorder="1" applyAlignment="1">
      <alignment horizontal="center" wrapText="1"/>
    </xf>
    <xf numFmtId="44" fontId="0" fillId="0" borderId="0" xfId="2" applyFont="1" applyBorder="1" applyAlignment="1">
      <alignment horizontal="center" wrapText="1"/>
    </xf>
    <xf numFmtId="164" fontId="0" fillId="0" borderId="2" xfId="2" applyNumberFormat="1" applyFont="1" applyBorder="1" applyAlignment="1">
      <alignment horizontal="center" wrapText="1"/>
    </xf>
    <xf numFmtId="44" fontId="0" fillId="0" borderId="2" xfId="2" applyFont="1" applyBorder="1" applyAlignment="1">
      <alignment horizontal="center" wrapText="1"/>
    </xf>
    <xf numFmtId="164" fontId="0" fillId="0" borderId="2" xfId="2" applyNumberFormat="1" applyFont="1" applyBorder="1"/>
    <xf numFmtId="44" fontId="0" fillId="0" borderId="2" xfId="2" applyFont="1" applyBorder="1"/>
    <xf numFmtId="164" fontId="2" fillId="0" borderId="2" xfId="2" applyNumberFormat="1" applyFont="1" applyBorder="1"/>
    <xf numFmtId="164" fontId="1" fillId="0" borderId="0" xfId="2" applyNumberFormat="1" applyFont="1" applyBorder="1" applyAlignment="1">
      <alignment horizontal="center" wrapText="1"/>
    </xf>
    <xf numFmtId="44" fontId="1" fillId="0" borderId="0" xfId="2" applyFont="1" applyBorder="1" applyAlignment="1">
      <alignment horizontal="center" wrapText="1"/>
    </xf>
    <xf numFmtId="0" fontId="1" fillId="0" borderId="0" xfId="0" applyFont="1" applyBorder="1"/>
    <xf numFmtId="164" fontId="0" fillId="0" borderId="0" xfId="2" applyNumberFormat="1" applyFont="1" applyBorder="1" applyAlignment="1">
      <alignment horizontal="centerContinuous"/>
    </xf>
    <xf numFmtId="44" fontId="0" fillId="0" borderId="0" xfId="2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44" fontId="3" fillId="2" borderId="2" xfId="2" applyFont="1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38" fontId="1" fillId="0" borderId="2" xfId="1" applyFont="1" applyFill="1" applyBorder="1"/>
    <xf numFmtId="0" fontId="3" fillId="0" borderId="2" xfId="0" applyFont="1" applyFill="1" applyBorder="1"/>
    <xf numFmtId="0" fontId="1" fillId="0" borderId="0" xfId="0" applyFont="1" applyFill="1"/>
    <xf numFmtId="164" fontId="0" fillId="0" borderId="2" xfId="2" applyNumberFormat="1" applyFont="1" applyFill="1" applyBorder="1"/>
    <xf numFmtId="44" fontId="0" fillId="0" borderId="2" xfId="2" applyFont="1" applyFill="1" applyBorder="1"/>
    <xf numFmtId="0" fontId="0" fillId="0" borderId="0" xfId="0" applyFill="1"/>
    <xf numFmtId="38" fontId="1" fillId="0" borderId="0" xfId="3" applyFont="1" applyFill="1"/>
    <xf numFmtId="0" fontId="4" fillId="0" borderId="0" xfId="4" applyFont="1" applyAlignment="1">
      <alignment horizontal="centerContinuous"/>
    </xf>
    <xf numFmtId="165" fontId="4" fillId="0" borderId="0" xfId="4" applyNumberFormat="1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4" fillId="0" borderId="0" xfId="4" applyFont="1" applyAlignment="1">
      <alignment horizontal="left"/>
    </xf>
    <xf numFmtId="165" fontId="4" fillId="0" borderId="0" xfId="4" applyNumberFormat="1" applyFont="1" applyAlignment="1">
      <alignment horizontal="left"/>
    </xf>
    <xf numFmtId="0" fontId="4" fillId="0" borderId="0" xfId="4" applyFont="1"/>
    <xf numFmtId="0" fontId="1" fillId="0" borderId="0" xfId="4" applyAlignment="1">
      <alignment horizontal="left"/>
    </xf>
    <xf numFmtId="165" fontId="1" fillId="0" borderId="0" xfId="4" applyNumberFormat="1" applyAlignment="1">
      <alignment horizontal="left"/>
    </xf>
    <xf numFmtId="0" fontId="9" fillId="0" borderId="0" xfId="4" applyFont="1" applyFill="1"/>
    <xf numFmtId="165" fontId="9" fillId="0" borderId="0" xfId="4" applyNumberFormat="1" applyFont="1" applyFill="1" applyAlignment="1">
      <alignment horizontal="right"/>
    </xf>
    <xf numFmtId="166" fontId="2" fillId="0" borderId="0" xfId="4" applyNumberFormat="1" applyFont="1" applyFill="1"/>
    <xf numFmtId="0" fontId="2" fillId="0" borderId="0" xfId="4" applyFont="1" applyFill="1" applyBorder="1" applyAlignment="1">
      <alignment horizontal="center"/>
    </xf>
    <xf numFmtId="165" fontId="9" fillId="0" borderId="0" xfId="4" applyNumberFormat="1" applyFont="1" applyFill="1"/>
    <xf numFmtId="167" fontId="2" fillId="0" borderId="0" xfId="4" applyNumberFormat="1" applyFont="1" applyFill="1"/>
    <xf numFmtId="0" fontId="10" fillId="0" borderId="0" xfId="4" applyFont="1" applyFill="1" applyBorder="1" applyAlignment="1">
      <alignment horizontal="center"/>
    </xf>
    <xf numFmtId="0" fontId="2" fillId="0" borderId="0" xfId="4" applyFont="1" applyFill="1"/>
    <xf numFmtId="165" fontId="2" fillId="0" borderId="0" xfId="4" applyNumberFormat="1" applyFont="1" applyFill="1"/>
    <xf numFmtId="164" fontId="1" fillId="0" borderId="0" xfId="5" applyNumberFormat="1" applyFont="1" applyFill="1"/>
    <xf numFmtId="37" fontId="1" fillId="0" borderId="0" xfId="6" applyFill="1"/>
    <xf numFmtId="168" fontId="1" fillId="0" borderId="0" xfId="4" applyNumberFormat="1" applyFont="1" applyFill="1"/>
    <xf numFmtId="0" fontId="1" fillId="0" borderId="0" xfId="4" applyFont="1"/>
    <xf numFmtId="37" fontId="1" fillId="0" borderId="0" xfId="6" applyFont="1" applyFill="1"/>
    <xf numFmtId="168" fontId="1" fillId="0" borderId="0" xfId="4" applyNumberFormat="1" applyFont="1" applyFill="1" applyProtection="1">
      <protection locked="0"/>
    </xf>
    <xf numFmtId="38" fontId="2" fillId="0" borderId="0" xfId="3" applyFont="1" applyFill="1"/>
    <xf numFmtId="164" fontId="2" fillId="0" borderId="0" xfId="5" applyNumberFormat="1" applyFont="1" applyFill="1"/>
    <xf numFmtId="38" fontId="0" fillId="0" borderId="0" xfId="3" applyFont="1" applyFill="1"/>
    <xf numFmtId="164" fontId="0" fillId="0" borderId="0" xfId="5" applyNumberFormat="1" applyFont="1" applyFill="1"/>
    <xf numFmtId="168" fontId="1" fillId="0" borderId="0" xfId="6" applyNumberFormat="1" applyFont="1" applyFill="1"/>
    <xf numFmtId="164" fontId="0" fillId="0" borderId="0" xfId="5" applyNumberFormat="1" applyFont="1"/>
    <xf numFmtId="0" fontId="1" fillId="0" borderId="0" xfId="4" applyFill="1"/>
    <xf numFmtId="4" fontId="1" fillId="0" borderId="0" xfId="4" applyNumberFormat="1" applyFont="1" applyFill="1" applyProtection="1">
      <protection locked="0"/>
    </xf>
    <xf numFmtId="0" fontId="10" fillId="0" borderId="0" xfId="4" applyFont="1" applyFill="1"/>
    <xf numFmtId="164" fontId="1" fillId="0" borderId="0" xfId="5" applyNumberFormat="1" applyFont="1"/>
    <xf numFmtId="4" fontId="10" fillId="0" borderId="0" xfId="4" applyNumberFormat="1" applyFont="1" applyFill="1" applyProtection="1">
      <protection locked="0"/>
    </xf>
    <xf numFmtId="4" fontId="11" fillId="0" borderId="0" xfId="4" applyNumberFormat="1" applyFont="1"/>
    <xf numFmtId="4" fontId="10" fillId="0" borderId="0" xfId="4" applyNumberFormat="1" applyFont="1" applyProtection="1">
      <protection locked="0"/>
    </xf>
    <xf numFmtId="165" fontId="1" fillId="0" borderId="0" xfId="4" applyNumberFormat="1"/>
    <xf numFmtId="4" fontId="10" fillId="0" borderId="0" xfId="4" applyNumberFormat="1" applyFont="1"/>
    <xf numFmtId="4" fontId="11" fillId="0" borderId="7" xfId="4" applyNumberFormat="1" applyFont="1" applyBorder="1"/>
    <xf numFmtId="4" fontId="11" fillId="0" borderId="8" xfId="4" applyNumberFormat="1" applyFont="1" applyBorder="1"/>
    <xf numFmtId="4" fontId="1" fillId="0" borderId="0" xfId="4" applyNumberFormat="1" applyAlignment="1">
      <alignment horizontal="centerContinuous"/>
    </xf>
    <xf numFmtId="4" fontId="10" fillId="0" borderId="0" xfId="4" applyNumberFormat="1" applyFont="1" applyAlignment="1">
      <alignment horizontal="centerContinuous"/>
    </xf>
    <xf numFmtId="4" fontId="12" fillId="0" borderId="0" xfId="4" applyNumberFormat="1" applyFont="1" applyAlignment="1">
      <alignment horizontal="center"/>
    </xf>
    <xf numFmtId="0" fontId="2" fillId="0" borderId="0" xfId="4" applyFont="1" applyBorder="1" applyAlignment="1">
      <alignment horizontal="center"/>
    </xf>
    <xf numFmtId="0" fontId="10" fillId="0" borderId="0" xfId="4" applyNumberFormat="1" applyFont="1" applyFill="1" applyProtection="1">
      <protection locked="0"/>
    </xf>
    <xf numFmtId="0" fontId="10" fillId="0" borderId="0" xfId="4" applyNumberFormat="1" applyFont="1" applyFill="1"/>
    <xf numFmtId="0" fontId="10" fillId="0" borderId="0" xfId="4" applyFont="1"/>
    <xf numFmtId="168" fontId="1" fillId="0" borderId="0" xfId="6" applyNumberFormat="1" applyFont="1" applyFill="1" applyAlignment="1">
      <alignment horizontal="right"/>
    </xf>
    <xf numFmtId="168" fontId="1" fillId="0" borderId="0" xfId="4" applyNumberFormat="1" applyFont="1"/>
    <xf numFmtId="168" fontId="1" fillId="0" borderId="0" xfId="4" applyNumberFormat="1" applyFont="1" applyFill="1" applyAlignment="1" applyProtection="1">
      <alignment horizontal="right"/>
      <protection locked="0"/>
    </xf>
    <xf numFmtId="165" fontId="1" fillId="0" borderId="0" xfId="5" applyNumberFormat="1" applyFont="1" applyFill="1"/>
    <xf numFmtId="165" fontId="2" fillId="0" borderId="0" xfId="5" applyNumberFormat="1" applyFont="1" applyFill="1"/>
    <xf numFmtId="168" fontId="1" fillId="0" borderId="0" xfId="4" applyNumberFormat="1" applyFont="1" applyFill="1" applyAlignment="1">
      <alignment horizontal="right"/>
    </xf>
    <xf numFmtId="168" fontId="1" fillId="0" borderId="0" xfId="4" applyNumberFormat="1" applyFont="1" applyAlignment="1">
      <alignment horizontal="right"/>
    </xf>
    <xf numFmtId="165" fontId="0" fillId="0" borderId="0" xfId="5" applyNumberFormat="1" applyFont="1"/>
    <xf numFmtId="169" fontId="1" fillId="0" borderId="0" xfId="5" applyNumberFormat="1" applyFont="1"/>
    <xf numFmtId="43" fontId="1" fillId="0" borderId="0" xfId="4" applyNumberFormat="1"/>
    <xf numFmtId="169" fontId="0" fillId="0" borderId="0" xfId="5" applyNumberFormat="1" applyFont="1"/>
    <xf numFmtId="0" fontId="1" fillId="0" borderId="0" xfId="6" applyNumberFormat="1" applyFont="1" applyFill="1" applyAlignment="1">
      <alignment horizontal="right"/>
    </xf>
    <xf numFmtId="165" fontId="1" fillId="0" borderId="0" xfId="4" applyNumberFormat="1" applyFont="1"/>
    <xf numFmtId="168" fontId="0" fillId="0" borderId="0" xfId="7" applyNumberFormat="1" applyFont="1"/>
    <xf numFmtId="168" fontId="2" fillId="0" borderId="0" xfId="7" applyNumberFormat="1" applyFont="1" applyBorder="1" applyAlignment="1">
      <alignment horizontal="center"/>
    </xf>
    <xf numFmtId="168" fontId="10" fillId="0" borderId="0" xfId="7" applyNumberFormat="1" applyFont="1"/>
    <xf numFmtId="168" fontId="1" fillId="0" borderId="0" xfId="7" applyNumberFormat="1" applyFont="1"/>
    <xf numFmtId="170" fontId="4" fillId="0" borderId="0" xfId="4" applyNumberFormat="1" applyFont="1" applyAlignment="1">
      <alignment horizontal="centerContinuous"/>
    </xf>
    <xf numFmtId="170" fontId="4" fillId="0" borderId="0" xfId="4" applyNumberFormat="1" applyFont="1" applyAlignment="1">
      <alignment horizontal="left"/>
    </xf>
    <xf numFmtId="170" fontId="1" fillId="0" borderId="0" xfId="4" applyNumberFormat="1" applyAlignment="1">
      <alignment horizontal="left"/>
    </xf>
    <xf numFmtId="170" fontId="9" fillId="0" borderId="0" xfId="4" applyNumberFormat="1" applyFont="1" applyFill="1" applyAlignment="1">
      <alignment horizontal="right"/>
    </xf>
    <xf numFmtId="0" fontId="2" fillId="0" borderId="0" xfId="4" applyFont="1" applyFill="1" applyAlignment="1">
      <alignment horizontal="center"/>
    </xf>
    <xf numFmtId="170" fontId="9" fillId="0" borderId="0" xfId="4" applyNumberFormat="1" applyFont="1" applyFill="1"/>
    <xf numFmtId="170" fontId="2" fillId="0" borderId="0" xfId="4" applyNumberFormat="1" applyFont="1" applyFill="1"/>
    <xf numFmtId="168" fontId="1" fillId="0" borderId="0" xfId="6" applyNumberFormat="1" applyFill="1"/>
    <xf numFmtId="165" fontId="1" fillId="0" borderId="0" xfId="3" applyNumberFormat="1" applyFont="1" applyFill="1"/>
    <xf numFmtId="165" fontId="2" fillId="0" borderId="0" xfId="3" applyNumberFormat="1" applyFont="1" applyFill="1"/>
    <xf numFmtId="168" fontId="1" fillId="0" borderId="0" xfId="4" applyNumberFormat="1"/>
    <xf numFmtId="168" fontId="10" fillId="0" borderId="0" xfId="4" applyNumberFormat="1" applyFont="1" applyFill="1" applyProtection="1">
      <protection locked="0"/>
    </xf>
    <xf numFmtId="168" fontId="10" fillId="0" borderId="0" xfId="4" applyNumberFormat="1" applyFont="1" applyFill="1"/>
    <xf numFmtId="168" fontId="11" fillId="0" borderId="0" xfId="4" applyNumberFormat="1" applyFont="1"/>
    <xf numFmtId="37" fontId="1" fillId="0" borderId="0" xfId="6"/>
    <xf numFmtId="170" fontId="1" fillId="0" borderId="0" xfId="4" applyNumberFormat="1"/>
    <xf numFmtId="164" fontId="4" fillId="0" borderId="0" xfId="4" applyNumberFormat="1" applyFont="1" applyAlignment="1">
      <alignment horizontal="centerContinuous"/>
    </xf>
    <xf numFmtId="164" fontId="4" fillId="0" borderId="0" xfId="4" applyNumberFormat="1" applyFont="1" applyAlignment="1">
      <alignment horizontal="left"/>
    </xf>
    <xf numFmtId="164" fontId="1" fillId="0" borderId="0" xfId="4" applyNumberFormat="1" applyAlignment="1">
      <alignment horizontal="left"/>
    </xf>
    <xf numFmtId="164" fontId="9" fillId="0" borderId="0" xfId="4" applyNumberFormat="1" applyFont="1" applyFill="1" applyAlignment="1">
      <alignment horizontal="right"/>
    </xf>
    <xf numFmtId="164" fontId="9" fillId="0" borderId="0" xfId="4" applyNumberFormat="1" applyFont="1" applyFill="1"/>
    <xf numFmtId="164" fontId="2" fillId="0" borderId="0" xfId="4" applyNumberFormat="1" applyFont="1" applyFill="1"/>
    <xf numFmtId="0" fontId="1" fillId="0" borderId="0" xfId="4" applyNumberFormat="1" applyFont="1" applyFill="1" applyAlignment="1" applyProtection="1">
      <alignment horizontal="right"/>
      <protection locked="0"/>
    </xf>
    <xf numFmtId="0" fontId="1" fillId="0" borderId="0" xfId="4" applyNumberFormat="1" applyFont="1" applyFill="1" applyProtection="1">
      <protection locked="0"/>
    </xf>
    <xf numFmtId="164" fontId="1" fillId="0" borderId="0" xfId="3" applyNumberFormat="1" applyFont="1" applyFill="1"/>
    <xf numFmtId="164" fontId="2" fillId="0" borderId="0" xfId="3" applyNumberFormat="1" applyFont="1" applyFill="1"/>
    <xf numFmtId="164" fontId="0" fillId="0" borderId="0" xfId="3" applyNumberFormat="1" applyFont="1" applyFill="1"/>
    <xf numFmtId="39" fontId="1" fillId="0" borderId="0" xfId="6" applyNumberFormat="1" applyFill="1"/>
    <xf numFmtId="37" fontId="1" fillId="0" borderId="0" xfId="6" applyNumberFormat="1" applyFill="1"/>
    <xf numFmtId="164" fontId="1" fillId="0" borderId="0" xfId="4" applyNumberFormat="1"/>
    <xf numFmtId="164" fontId="1" fillId="0" borderId="0" xfId="4" applyNumberFormat="1" applyFont="1"/>
    <xf numFmtId="168" fontId="2" fillId="0" borderId="0" xfId="7" applyNumberFormat="1" applyFont="1" applyAlignment="1">
      <alignment horizontal="center"/>
    </xf>
    <xf numFmtId="0" fontId="1" fillId="0" borderId="0" xfId="4" applyNumberFormat="1" applyFont="1" applyFill="1"/>
    <xf numFmtId="3" fontId="1" fillId="0" borderId="0" xfId="4" applyNumberFormat="1"/>
    <xf numFmtId="0" fontId="1" fillId="0" borderId="0" xfId="4" applyFont="1" applyFill="1"/>
    <xf numFmtId="0" fontId="1" fillId="0" borderId="0" xfId="4" applyNumberFormat="1" applyFont="1" applyFill="1" applyAlignment="1">
      <alignment horizontal="right"/>
    </xf>
    <xf numFmtId="37" fontId="1" fillId="0" borderId="0" xfId="6" applyFill="1" applyBorder="1"/>
    <xf numFmtId="37" fontId="1" fillId="0" borderId="0" xfId="6" applyFont="1" applyFill="1" applyBorder="1"/>
  </cellXfs>
  <cellStyles count="8">
    <cellStyle name="Comma 2" xfId="7"/>
    <cellStyle name="Comma_MERC$00" xfId="6"/>
    <cellStyle name="Currency" xfId="2" builtinId="4"/>
    <cellStyle name="Currency 2" xfId="5"/>
    <cellStyle name="Normal" xfId="0" builtinId="0"/>
    <cellStyle name="Normal 2" xfId="4"/>
    <cellStyle name="Normal_MERC$00" xfId="1"/>
    <cellStyle name="Normal_MERC$00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1" sqref="B1"/>
    </sheetView>
  </sheetViews>
  <sheetFormatPr defaultRowHeight="12.75" x14ac:dyDescent="0.2"/>
  <cols>
    <col min="1" max="1" width="6.42578125" customWidth="1"/>
    <col min="2" max="2" width="44.28515625" customWidth="1"/>
    <col min="3" max="3" width="21.5703125" customWidth="1"/>
    <col min="4" max="4" width="16.85546875" style="1" customWidth="1"/>
  </cols>
  <sheetData>
    <row r="1" spans="1:4" ht="18" x14ac:dyDescent="0.25">
      <c r="A1" s="4"/>
      <c r="B1" s="5" t="s">
        <v>89</v>
      </c>
      <c r="C1" s="4"/>
      <c r="D1" s="6"/>
    </row>
    <row r="2" spans="1:4" x14ac:dyDescent="0.2">
      <c r="B2" s="7"/>
    </row>
    <row r="3" spans="1:4" ht="15.75" x14ac:dyDescent="0.25">
      <c r="B3" s="2" t="s">
        <v>0</v>
      </c>
      <c r="C3" s="7" t="s">
        <v>1</v>
      </c>
    </row>
    <row r="4" spans="1:4" ht="13.5" thickBot="1" x14ac:dyDescent="0.25">
      <c r="B4" s="7"/>
    </row>
    <row r="5" spans="1:4" ht="23.25" customHeight="1" thickBot="1" x14ac:dyDescent="0.25">
      <c r="B5" s="7" t="s">
        <v>2</v>
      </c>
      <c r="C5" s="8"/>
      <c r="D5" s="1" t="s">
        <v>3</v>
      </c>
    </row>
    <row r="6" spans="1:4" x14ac:dyDescent="0.2">
      <c r="B6" s="9" t="s">
        <v>4</v>
      </c>
    </row>
    <row r="7" spans="1:4" ht="13.5" thickBot="1" x14ac:dyDescent="0.25">
      <c r="B7" s="7"/>
    </row>
    <row r="8" spans="1:4" ht="24.75" customHeight="1" thickBot="1" x14ac:dyDescent="0.25">
      <c r="B8" s="7" t="s">
        <v>51</v>
      </c>
      <c r="C8" s="8"/>
      <c r="D8" s="1" t="s">
        <v>3</v>
      </c>
    </row>
    <row r="9" spans="1:4" ht="38.25" x14ac:dyDescent="0.2">
      <c r="B9" s="24" t="s">
        <v>52</v>
      </c>
    </row>
    <row r="10" spans="1:4" x14ac:dyDescent="0.2">
      <c r="B10" s="24"/>
    </row>
    <row r="11" spans="1:4" x14ac:dyDescent="0.2">
      <c r="B11" s="24"/>
    </row>
    <row r="13" spans="1:4" ht="15.75" x14ac:dyDescent="0.25">
      <c r="B13" s="2" t="s">
        <v>5</v>
      </c>
      <c r="C13" s="7" t="s">
        <v>6</v>
      </c>
    </row>
    <row r="14" spans="1:4" x14ac:dyDescent="0.2">
      <c r="B14" s="7"/>
    </row>
    <row r="15" spans="1:4" x14ac:dyDescent="0.2">
      <c r="B15" s="3" t="s">
        <v>41</v>
      </c>
    </row>
    <row r="16" spans="1:4" x14ac:dyDescent="0.2">
      <c r="B16" s="9"/>
    </row>
    <row r="17" spans="2:4" ht="13.5" thickBot="1" x14ac:dyDescent="0.25"/>
    <row r="18" spans="2:4" ht="27.75" customHeight="1" thickBot="1" x14ac:dyDescent="0.25">
      <c r="B18" s="3" t="s">
        <v>42</v>
      </c>
      <c r="C18" s="8"/>
      <c r="D18" s="1" t="s">
        <v>7</v>
      </c>
    </row>
    <row r="20" spans="2:4" x14ac:dyDescent="0.2">
      <c r="B20" t="s">
        <v>43</v>
      </c>
    </row>
    <row r="21" spans="2:4" x14ac:dyDescent="0.2">
      <c r="B21" t="s">
        <v>44</v>
      </c>
    </row>
  </sheetData>
  <phoneticPr fontId="0" type="noConversion"/>
  <pageMargins left="0.63" right="0.27" top="1.07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7"/>
  <sheetViews>
    <sheetView zoomScale="80" zoomScaleNormal="80" workbookViewId="0">
      <selection activeCell="A51" sqref="A51"/>
    </sheetView>
  </sheetViews>
  <sheetFormatPr defaultRowHeight="12.75" x14ac:dyDescent="0.2"/>
  <cols>
    <col min="1" max="1" width="43" style="68" bestFit="1" customWidth="1"/>
    <col min="2" max="2" width="12.7109375" style="159" customWidth="1"/>
    <col min="3" max="14" width="12.7109375" style="68" customWidth="1"/>
    <col min="15" max="15" width="15.7109375" style="68" customWidth="1"/>
    <col min="16" max="16384" width="9.140625" style="68"/>
  </cols>
  <sheetData>
    <row r="1" spans="1:15" ht="15.75" x14ac:dyDescent="0.25">
      <c r="A1" s="65" t="s">
        <v>119</v>
      </c>
      <c r="B1" s="14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5.75" x14ac:dyDescent="0.25">
      <c r="A2" s="65" t="s">
        <v>120</v>
      </c>
      <c r="B2" s="14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5" ht="15.75" x14ac:dyDescent="0.25">
      <c r="A4" s="69" t="s">
        <v>168</v>
      </c>
      <c r="B4" s="147"/>
      <c r="C4" s="69"/>
      <c r="D4" s="69"/>
      <c r="E4" s="69" t="s">
        <v>122</v>
      </c>
      <c r="F4" s="71"/>
    </row>
    <row r="5" spans="1:15" x14ac:dyDescent="0.2">
      <c r="A5" s="72"/>
      <c r="B5" s="148"/>
      <c r="C5" s="72"/>
      <c r="D5" s="72"/>
      <c r="E5" s="72"/>
    </row>
    <row r="6" spans="1:15" ht="15" x14ac:dyDescent="0.25">
      <c r="A6" s="74"/>
      <c r="B6" s="149" t="s">
        <v>123</v>
      </c>
      <c r="C6" s="76">
        <v>44032</v>
      </c>
      <c r="D6" s="76">
        <v>44064</v>
      </c>
      <c r="E6" s="76">
        <v>44096</v>
      </c>
      <c r="F6" s="76">
        <v>44127</v>
      </c>
      <c r="G6" s="76">
        <v>44159</v>
      </c>
      <c r="H6" s="76">
        <v>44190</v>
      </c>
      <c r="I6" s="76">
        <v>44222</v>
      </c>
      <c r="J6" s="76">
        <v>44254</v>
      </c>
      <c r="K6" s="76">
        <v>44283</v>
      </c>
      <c r="L6" s="76">
        <v>44315</v>
      </c>
      <c r="M6" s="76">
        <v>44346</v>
      </c>
      <c r="N6" s="76">
        <v>44367</v>
      </c>
      <c r="O6" s="109" t="s">
        <v>124</v>
      </c>
    </row>
    <row r="7" spans="1:15" ht="15" x14ac:dyDescent="0.25">
      <c r="A7" s="74"/>
      <c r="B7" s="150"/>
      <c r="C7" s="110"/>
      <c r="D7" s="111"/>
      <c r="E7" s="110"/>
      <c r="F7" s="110"/>
      <c r="G7" s="110"/>
      <c r="H7" s="110"/>
      <c r="I7" s="111"/>
      <c r="J7" s="110"/>
      <c r="K7" s="110"/>
      <c r="L7" s="110"/>
      <c r="M7" s="111"/>
      <c r="N7" s="110"/>
      <c r="O7" s="112"/>
    </row>
    <row r="8" spans="1:15" x14ac:dyDescent="0.2">
      <c r="A8" s="81" t="s">
        <v>125</v>
      </c>
      <c r="B8" s="151"/>
      <c r="C8" s="110"/>
      <c r="D8" s="110"/>
      <c r="E8" s="152"/>
      <c r="F8" s="153"/>
      <c r="G8" s="110"/>
      <c r="H8" s="110"/>
      <c r="I8" s="111"/>
      <c r="J8" s="110"/>
      <c r="K8" s="110"/>
      <c r="L8" s="110"/>
      <c r="M8" s="110"/>
      <c r="N8" s="110"/>
      <c r="O8" s="112"/>
    </row>
    <row r="9" spans="1:15" x14ac:dyDescent="0.2">
      <c r="A9" s="64" t="s">
        <v>45</v>
      </c>
      <c r="B9" s="154">
        <v>11</v>
      </c>
      <c r="C9" s="84">
        <v>1</v>
      </c>
      <c r="D9" s="84">
        <v>1</v>
      </c>
      <c r="E9" s="84">
        <v>1</v>
      </c>
      <c r="F9" s="84">
        <v>1</v>
      </c>
      <c r="G9" s="84">
        <v>1</v>
      </c>
      <c r="H9" s="84">
        <v>1</v>
      </c>
      <c r="I9" s="84">
        <v>1</v>
      </c>
      <c r="J9" s="84">
        <v>1</v>
      </c>
      <c r="K9" s="84">
        <v>1</v>
      </c>
      <c r="L9" s="84">
        <v>1</v>
      </c>
      <c r="M9" s="84">
        <v>1</v>
      </c>
      <c r="N9" s="84">
        <v>1</v>
      </c>
      <c r="O9" s="114">
        <f>SUM(C9:N9)</f>
        <v>12</v>
      </c>
    </row>
    <row r="10" spans="1:15" x14ac:dyDescent="0.2">
      <c r="A10" s="64" t="s">
        <v>126</v>
      </c>
      <c r="B10" s="154">
        <v>0.15</v>
      </c>
      <c r="C10" s="84">
        <v>21</v>
      </c>
      <c r="D10" s="84">
        <v>21</v>
      </c>
      <c r="E10" s="84">
        <v>20</v>
      </c>
      <c r="F10" s="84">
        <v>21</v>
      </c>
      <c r="G10" s="84">
        <v>19</v>
      </c>
      <c r="H10" s="84">
        <v>22</v>
      </c>
      <c r="I10" s="84">
        <v>20</v>
      </c>
      <c r="J10" s="84">
        <v>17</v>
      </c>
      <c r="K10" s="84">
        <v>22</v>
      </c>
      <c r="L10" s="84">
        <v>21</v>
      </c>
      <c r="M10" s="84">
        <v>20</v>
      </c>
      <c r="N10" s="84">
        <v>22</v>
      </c>
      <c r="O10" s="114">
        <f t="shared" ref="O10:O12" si="0">SUM(C10:N10)</f>
        <v>246</v>
      </c>
    </row>
    <row r="11" spans="1:15" x14ac:dyDescent="0.2">
      <c r="A11" s="64" t="s">
        <v>127</v>
      </c>
      <c r="B11" s="154">
        <v>0.2</v>
      </c>
      <c r="C11" s="84">
        <v>44</v>
      </c>
      <c r="D11" s="84">
        <v>29</v>
      </c>
      <c r="E11" s="87">
        <v>43</v>
      </c>
      <c r="F11" s="87">
        <v>66</v>
      </c>
      <c r="G11" s="84">
        <v>41</v>
      </c>
      <c r="H11" s="84">
        <v>65</v>
      </c>
      <c r="I11" s="84">
        <v>43</v>
      </c>
      <c r="J11" s="84">
        <v>31</v>
      </c>
      <c r="K11" s="84">
        <v>72</v>
      </c>
      <c r="L11" s="84">
        <v>62</v>
      </c>
      <c r="M11" s="84">
        <v>53</v>
      </c>
      <c r="N11" s="84">
        <v>45</v>
      </c>
      <c r="O11" s="114">
        <f t="shared" si="0"/>
        <v>594</v>
      </c>
    </row>
    <row r="12" spans="1:15" x14ac:dyDescent="0.2">
      <c r="A12" s="64" t="s">
        <v>55</v>
      </c>
      <c r="B12" s="154">
        <v>10</v>
      </c>
      <c r="C12" s="84">
        <v>1</v>
      </c>
      <c r="D12" s="84">
        <v>1</v>
      </c>
      <c r="E12" s="87">
        <v>1</v>
      </c>
      <c r="F12" s="87">
        <v>1</v>
      </c>
      <c r="G12" s="84">
        <v>1</v>
      </c>
      <c r="H12" s="84">
        <v>1</v>
      </c>
      <c r="I12" s="84">
        <v>1</v>
      </c>
      <c r="J12" s="84">
        <v>1</v>
      </c>
      <c r="K12" s="84">
        <v>1</v>
      </c>
      <c r="L12" s="84">
        <v>1</v>
      </c>
      <c r="M12" s="84">
        <v>1</v>
      </c>
      <c r="N12" s="84">
        <v>1</v>
      </c>
      <c r="O12" s="114">
        <f t="shared" si="0"/>
        <v>12</v>
      </c>
    </row>
    <row r="13" spans="1:15" x14ac:dyDescent="0.2">
      <c r="A13" s="64"/>
      <c r="B13" s="154"/>
      <c r="C13" s="88"/>
      <c r="D13" s="88"/>
      <c r="E13" s="115"/>
      <c r="F13" s="88"/>
      <c r="G13" s="88"/>
      <c r="H13" s="88"/>
      <c r="I13" s="88"/>
      <c r="J13" s="88"/>
      <c r="K13" s="88"/>
      <c r="L13" s="88"/>
      <c r="M13" s="88"/>
      <c r="N13" s="88"/>
      <c r="O13" s="114"/>
    </row>
    <row r="14" spans="1:15" x14ac:dyDescent="0.2">
      <c r="A14" s="89" t="s">
        <v>24</v>
      </c>
      <c r="B14" s="155"/>
      <c r="C14" s="88"/>
      <c r="D14" s="88"/>
      <c r="E14" s="115"/>
      <c r="F14" s="88"/>
      <c r="G14" s="88"/>
      <c r="H14" s="88"/>
      <c r="I14" s="88"/>
      <c r="J14" s="88"/>
      <c r="K14" s="88"/>
      <c r="L14" s="88"/>
      <c r="M14" s="88"/>
      <c r="N14" s="88"/>
      <c r="O14" s="114"/>
    </row>
    <row r="15" spans="1:15" x14ac:dyDescent="0.2">
      <c r="A15" s="91" t="s">
        <v>56</v>
      </c>
      <c r="B15" s="156">
        <v>0.1</v>
      </c>
      <c r="C15" s="84">
        <v>228</v>
      </c>
      <c r="D15" s="84">
        <v>99</v>
      </c>
      <c r="E15" s="84">
        <v>208</v>
      </c>
      <c r="F15" s="84">
        <v>547</v>
      </c>
      <c r="G15" s="84">
        <v>325</v>
      </c>
      <c r="H15" s="84">
        <v>651</v>
      </c>
      <c r="I15" s="84">
        <v>606</v>
      </c>
      <c r="J15" s="84">
        <v>373</v>
      </c>
      <c r="K15" s="84">
        <v>1779</v>
      </c>
      <c r="L15" s="84">
        <v>1166</v>
      </c>
      <c r="M15" s="84">
        <v>1262</v>
      </c>
      <c r="N15" s="84">
        <v>662</v>
      </c>
      <c r="O15" s="114">
        <f t="shared" ref="O15:O17" si="1">SUM(C15:N15)</f>
        <v>7906</v>
      </c>
    </row>
    <row r="16" spans="1:15" x14ac:dyDescent="0.2">
      <c r="A16" s="64" t="s">
        <v>46</v>
      </c>
      <c r="B16" s="154">
        <v>6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1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114">
        <f t="shared" si="1"/>
        <v>1</v>
      </c>
    </row>
    <row r="17" spans="1:15" x14ac:dyDescent="0.2">
      <c r="A17" s="64" t="s">
        <v>57</v>
      </c>
      <c r="B17" s="154">
        <v>14</v>
      </c>
      <c r="C17" s="84">
        <v>1</v>
      </c>
      <c r="D17" s="84">
        <v>1</v>
      </c>
      <c r="E17" s="84">
        <v>1</v>
      </c>
      <c r="F17" s="84">
        <v>1</v>
      </c>
      <c r="G17" s="84">
        <v>1</v>
      </c>
      <c r="H17" s="84">
        <v>1</v>
      </c>
      <c r="I17" s="84">
        <v>1</v>
      </c>
      <c r="J17" s="84">
        <v>1</v>
      </c>
      <c r="K17" s="84">
        <v>1</v>
      </c>
      <c r="L17" s="84">
        <v>1</v>
      </c>
      <c r="M17" s="84">
        <v>1</v>
      </c>
      <c r="N17" s="84">
        <v>1</v>
      </c>
      <c r="O17" s="114">
        <f t="shared" si="1"/>
        <v>12</v>
      </c>
    </row>
    <row r="18" spans="1:15" x14ac:dyDescent="0.2">
      <c r="A18" s="64"/>
      <c r="B18" s="154"/>
      <c r="C18" s="88"/>
      <c r="D18" s="88"/>
      <c r="E18" s="115"/>
      <c r="F18" s="88"/>
      <c r="G18" s="88"/>
      <c r="H18" s="88"/>
      <c r="I18" s="88"/>
      <c r="J18" s="88"/>
      <c r="K18" s="88"/>
      <c r="L18" s="88"/>
      <c r="M18" s="88"/>
      <c r="N18" s="88"/>
      <c r="O18" s="114"/>
    </row>
    <row r="19" spans="1:15" x14ac:dyDescent="0.2">
      <c r="A19" s="89" t="s">
        <v>21</v>
      </c>
      <c r="B19" s="155"/>
      <c r="C19" s="88"/>
      <c r="D19" s="88"/>
      <c r="E19" s="115"/>
      <c r="F19" s="88"/>
      <c r="G19" s="88"/>
      <c r="H19" s="88"/>
      <c r="I19" s="88"/>
      <c r="J19" s="88"/>
      <c r="K19" s="88"/>
      <c r="L19" s="88"/>
      <c r="M19" s="88"/>
      <c r="N19" s="88"/>
      <c r="O19" s="114"/>
    </row>
    <row r="20" spans="1:15" x14ac:dyDescent="0.2">
      <c r="A20" s="64" t="s">
        <v>169</v>
      </c>
      <c r="B20" s="154">
        <v>0.47</v>
      </c>
      <c r="C20" s="84">
        <v>228</v>
      </c>
      <c r="D20" s="84">
        <v>99</v>
      </c>
      <c r="E20" s="84">
        <v>208</v>
      </c>
      <c r="F20" s="84">
        <v>547</v>
      </c>
      <c r="G20" s="84">
        <v>325</v>
      </c>
      <c r="H20" s="84">
        <v>651</v>
      </c>
      <c r="I20" s="84">
        <v>606</v>
      </c>
      <c r="J20" s="84">
        <v>373</v>
      </c>
      <c r="K20" s="84">
        <v>1779</v>
      </c>
      <c r="L20" s="84">
        <v>1166</v>
      </c>
      <c r="M20" s="84">
        <v>1262</v>
      </c>
      <c r="N20" s="84">
        <v>662</v>
      </c>
      <c r="O20" s="114">
        <f t="shared" ref="O20:O33" si="2">SUM(C20:N20)</f>
        <v>7906</v>
      </c>
    </row>
    <row r="21" spans="1:15" x14ac:dyDescent="0.2">
      <c r="A21" s="64" t="s">
        <v>170</v>
      </c>
      <c r="B21" s="154">
        <v>70</v>
      </c>
      <c r="C21" s="84">
        <v>1</v>
      </c>
      <c r="D21" s="84">
        <v>1</v>
      </c>
      <c r="E21" s="84">
        <v>1</v>
      </c>
      <c r="F21" s="84">
        <v>1</v>
      </c>
      <c r="G21" s="84">
        <v>1</v>
      </c>
      <c r="H21" s="84">
        <v>1</v>
      </c>
      <c r="I21" s="84">
        <v>1</v>
      </c>
      <c r="J21" s="84">
        <v>1</v>
      </c>
      <c r="K21" s="84">
        <v>1</v>
      </c>
      <c r="L21" s="84">
        <v>1</v>
      </c>
      <c r="M21" s="84">
        <v>1</v>
      </c>
      <c r="N21" s="84">
        <v>1</v>
      </c>
      <c r="O21" s="114">
        <f t="shared" si="2"/>
        <v>12</v>
      </c>
    </row>
    <row r="22" spans="1:15" x14ac:dyDescent="0.2">
      <c r="A22" s="64" t="s">
        <v>171</v>
      </c>
      <c r="B22" s="154">
        <v>7.0000000000000001E-3</v>
      </c>
      <c r="C22" s="84">
        <v>228</v>
      </c>
      <c r="D22" s="84">
        <v>99</v>
      </c>
      <c r="E22" s="84">
        <v>208</v>
      </c>
      <c r="F22" s="84">
        <v>547</v>
      </c>
      <c r="G22" s="84">
        <v>325</v>
      </c>
      <c r="H22" s="84">
        <v>651</v>
      </c>
      <c r="I22" s="84">
        <v>606</v>
      </c>
      <c r="J22" s="84">
        <v>373</v>
      </c>
      <c r="K22" s="84">
        <v>1779</v>
      </c>
      <c r="L22" s="84">
        <v>1166</v>
      </c>
      <c r="M22" s="84">
        <v>1262</v>
      </c>
      <c r="N22" s="84">
        <v>662</v>
      </c>
      <c r="O22" s="114">
        <f t="shared" si="2"/>
        <v>7906</v>
      </c>
    </row>
    <row r="23" spans="1:15" x14ac:dyDescent="0.2">
      <c r="A23" s="64" t="s">
        <v>172</v>
      </c>
      <c r="B23" s="154">
        <v>4</v>
      </c>
      <c r="C23" s="84">
        <v>11</v>
      </c>
      <c r="D23" s="84">
        <v>3</v>
      </c>
      <c r="E23" s="84">
        <v>11</v>
      </c>
      <c r="F23" s="84">
        <v>7</v>
      </c>
      <c r="G23" s="84">
        <v>85</v>
      </c>
      <c r="H23" s="84">
        <v>16</v>
      </c>
      <c r="I23" s="84">
        <v>11</v>
      </c>
      <c r="J23" s="84">
        <v>3</v>
      </c>
      <c r="K23" s="84">
        <v>6</v>
      </c>
      <c r="L23" s="84">
        <v>10</v>
      </c>
      <c r="M23" s="84">
        <v>7</v>
      </c>
      <c r="N23" s="84">
        <v>9</v>
      </c>
      <c r="O23" s="114">
        <f t="shared" si="2"/>
        <v>179</v>
      </c>
    </row>
    <row r="24" spans="1:15" x14ac:dyDescent="0.2">
      <c r="A24" s="64" t="s">
        <v>173</v>
      </c>
      <c r="B24" s="154" t="s">
        <v>174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14">
        <f t="shared" si="2"/>
        <v>0</v>
      </c>
    </row>
    <row r="25" spans="1:15" x14ac:dyDescent="0.2">
      <c r="A25" s="64" t="s">
        <v>175</v>
      </c>
      <c r="B25" s="154">
        <v>25</v>
      </c>
      <c r="C25" s="158">
        <v>1</v>
      </c>
      <c r="D25" s="158">
        <v>1</v>
      </c>
      <c r="E25" s="158">
        <v>1</v>
      </c>
      <c r="F25" s="158">
        <v>1</v>
      </c>
      <c r="G25" s="158">
        <v>1</v>
      </c>
      <c r="H25" s="158">
        <v>1</v>
      </c>
      <c r="I25" s="158">
        <v>1</v>
      </c>
      <c r="J25" s="158">
        <v>1</v>
      </c>
      <c r="K25" s="158">
        <v>1</v>
      </c>
      <c r="L25" s="158">
        <v>1</v>
      </c>
      <c r="M25" s="158">
        <v>1</v>
      </c>
      <c r="N25" s="158">
        <v>1</v>
      </c>
      <c r="O25" s="114">
        <f t="shared" si="2"/>
        <v>12</v>
      </c>
    </row>
    <row r="26" spans="1:15" x14ac:dyDescent="0.2">
      <c r="A26" s="64" t="s">
        <v>94</v>
      </c>
      <c r="B26" s="154">
        <v>0.02</v>
      </c>
      <c r="C26" s="158">
        <v>10202</v>
      </c>
      <c r="D26" s="158">
        <v>4757</v>
      </c>
      <c r="E26" s="158">
        <v>8241</v>
      </c>
      <c r="F26" s="158">
        <v>18225</v>
      </c>
      <c r="G26" s="158">
        <v>13479</v>
      </c>
      <c r="H26" s="158">
        <v>24199</v>
      </c>
      <c r="I26" s="158">
        <v>14895</v>
      </c>
      <c r="J26" s="158">
        <v>8689</v>
      </c>
      <c r="K26" s="158">
        <v>14903</v>
      </c>
      <c r="L26" s="158">
        <v>17915</v>
      </c>
      <c r="M26" s="158">
        <v>12954</v>
      </c>
      <c r="N26" s="158">
        <v>15205</v>
      </c>
      <c r="O26" s="114">
        <f t="shared" si="2"/>
        <v>163664</v>
      </c>
    </row>
    <row r="27" spans="1:15" x14ac:dyDescent="0.2">
      <c r="A27" s="64" t="s">
        <v>176</v>
      </c>
      <c r="B27" s="154">
        <v>0.25</v>
      </c>
      <c r="C27" s="84">
        <v>2365</v>
      </c>
      <c r="D27" s="84">
        <v>1116</v>
      </c>
      <c r="E27" s="84">
        <v>1738</v>
      </c>
      <c r="F27" s="84">
        <v>3792</v>
      </c>
      <c r="G27" s="84">
        <v>3414</v>
      </c>
      <c r="H27" s="84">
        <v>6232</v>
      </c>
      <c r="I27" s="84">
        <v>2384</v>
      </c>
      <c r="J27" s="84">
        <v>1813</v>
      </c>
      <c r="K27" s="84">
        <v>2101</v>
      </c>
      <c r="L27" s="84">
        <v>2510</v>
      </c>
      <c r="M27" s="84">
        <v>2524</v>
      </c>
      <c r="N27" s="84">
        <v>2585</v>
      </c>
      <c r="O27" s="114">
        <f t="shared" si="2"/>
        <v>32574</v>
      </c>
    </row>
    <row r="28" spans="1:15" x14ac:dyDescent="0.2">
      <c r="A28" s="64" t="s">
        <v>177</v>
      </c>
      <c r="B28" s="154">
        <v>35</v>
      </c>
      <c r="C28" s="84">
        <v>1</v>
      </c>
      <c r="D28" s="84">
        <v>1</v>
      </c>
      <c r="E28" s="84">
        <v>1</v>
      </c>
      <c r="F28" s="84">
        <v>1</v>
      </c>
      <c r="G28" s="84">
        <v>1</v>
      </c>
      <c r="H28" s="84">
        <v>1</v>
      </c>
      <c r="I28" s="84">
        <v>1</v>
      </c>
      <c r="J28" s="84">
        <v>1</v>
      </c>
      <c r="K28" s="84">
        <v>1</v>
      </c>
      <c r="L28" s="84">
        <v>1</v>
      </c>
      <c r="M28" s="84">
        <v>1</v>
      </c>
      <c r="N28" s="84">
        <v>1</v>
      </c>
      <c r="O28" s="114">
        <f t="shared" si="2"/>
        <v>12</v>
      </c>
    </row>
    <row r="29" spans="1:15" x14ac:dyDescent="0.2">
      <c r="A29" s="64" t="s">
        <v>178</v>
      </c>
      <c r="B29" s="154">
        <v>7.0000000000000007E-2</v>
      </c>
      <c r="C29" s="84">
        <v>9974</v>
      </c>
      <c r="D29" s="84">
        <v>4658</v>
      </c>
      <c r="E29" s="84">
        <v>8033</v>
      </c>
      <c r="F29" s="84">
        <v>17678</v>
      </c>
      <c r="G29" s="84">
        <v>13154</v>
      </c>
      <c r="H29" s="84">
        <v>23548</v>
      </c>
      <c r="I29" s="84">
        <v>14289</v>
      </c>
      <c r="J29" s="84">
        <v>8316</v>
      </c>
      <c r="K29" s="84">
        <v>13124</v>
      </c>
      <c r="L29" s="84">
        <v>16749</v>
      </c>
      <c r="M29" s="84">
        <v>11692</v>
      </c>
      <c r="N29" s="84">
        <v>14543</v>
      </c>
      <c r="O29" s="114">
        <f t="shared" si="2"/>
        <v>155758</v>
      </c>
    </row>
    <row r="30" spans="1:15" x14ac:dyDescent="0.2">
      <c r="A30" s="64" t="s">
        <v>114</v>
      </c>
      <c r="B30" s="154">
        <v>0</v>
      </c>
      <c r="C30" s="84">
        <f>+C29*20</f>
        <v>199480</v>
      </c>
      <c r="D30" s="84">
        <f t="shared" ref="D30:N30" si="3">+D29*20</f>
        <v>93160</v>
      </c>
      <c r="E30" s="84">
        <f t="shared" si="3"/>
        <v>160660</v>
      </c>
      <c r="F30" s="84">
        <f t="shared" si="3"/>
        <v>353560</v>
      </c>
      <c r="G30" s="84">
        <f t="shared" si="3"/>
        <v>263080</v>
      </c>
      <c r="H30" s="84">
        <f t="shared" si="3"/>
        <v>470960</v>
      </c>
      <c r="I30" s="84">
        <f t="shared" si="3"/>
        <v>285780</v>
      </c>
      <c r="J30" s="84">
        <f t="shared" si="3"/>
        <v>166320</v>
      </c>
      <c r="K30" s="84">
        <f t="shared" si="3"/>
        <v>262480</v>
      </c>
      <c r="L30" s="84">
        <f t="shared" si="3"/>
        <v>334980</v>
      </c>
      <c r="M30" s="84">
        <f t="shared" si="3"/>
        <v>233840</v>
      </c>
      <c r="N30" s="84">
        <f t="shared" si="3"/>
        <v>290860</v>
      </c>
      <c r="O30" s="114">
        <f t="shared" si="2"/>
        <v>3115160</v>
      </c>
    </row>
    <row r="31" spans="1:15" x14ac:dyDescent="0.2">
      <c r="A31" s="64" t="s">
        <v>112</v>
      </c>
      <c r="B31" s="154">
        <v>0.05</v>
      </c>
      <c r="C31" s="84">
        <v>765</v>
      </c>
      <c r="D31" s="84">
        <v>590</v>
      </c>
      <c r="E31" s="84">
        <v>777</v>
      </c>
      <c r="F31" s="84">
        <v>1079</v>
      </c>
      <c r="G31" s="84">
        <v>1032</v>
      </c>
      <c r="H31" s="84">
        <v>1343</v>
      </c>
      <c r="I31" s="84">
        <v>949</v>
      </c>
      <c r="J31" s="84">
        <v>817</v>
      </c>
      <c r="K31" s="84">
        <v>956</v>
      </c>
      <c r="L31" s="84">
        <v>930</v>
      </c>
      <c r="M31" s="84">
        <v>852</v>
      </c>
      <c r="N31" s="84">
        <v>925</v>
      </c>
      <c r="O31" s="114">
        <f t="shared" si="2"/>
        <v>11015</v>
      </c>
    </row>
    <row r="32" spans="1:15" x14ac:dyDescent="0.2">
      <c r="A32" s="64" t="s">
        <v>115</v>
      </c>
      <c r="B32" s="154">
        <v>0</v>
      </c>
      <c r="C32" s="84">
        <f>+C31*100</f>
        <v>76500</v>
      </c>
      <c r="D32" s="84">
        <f t="shared" ref="D32:N32" si="4">+D31*100</f>
        <v>59000</v>
      </c>
      <c r="E32" s="84">
        <f t="shared" si="4"/>
        <v>77700</v>
      </c>
      <c r="F32" s="84">
        <f t="shared" si="4"/>
        <v>107900</v>
      </c>
      <c r="G32" s="84">
        <f t="shared" si="4"/>
        <v>103200</v>
      </c>
      <c r="H32" s="84">
        <f t="shared" si="4"/>
        <v>134300</v>
      </c>
      <c r="I32" s="84">
        <f t="shared" si="4"/>
        <v>94900</v>
      </c>
      <c r="J32" s="84">
        <f t="shared" si="4"/>
        <v>81700</v>
      </c>
      <c r="K32" s="84">
        <f t="shared" si="4"/>
        <v>95600</v>
      </c>
      <c r="L32" s="84">
        <f t="shared" si="4"/>
        <v>93000</v>
      </c>
      <c r="M32" s="84">
        <f t="shared" si="4"/>
        <v>85200</v>
      </c>
      <c r="N32" s="84">
        <f t="shared" si="4"/>
        <v>92500</v>
      </c>
      <c r="O32" s="114">
        <f t="shared" si="2"/>
        <v>1101500</v>
      </c>
    </row>
    <row r="33" spans="1:15" x14ac:dyDescent="0.2">
      <c r="A33" s="64" t="s">
        <v>179</v>
      </c>
      <c r="B33" s="154">
        <v>0.03</v>
      </c>
      <c r="C33" s="84">
        <v>10202</v>
      </c>
      <c r="D33" s="84">
        <v>4757</v>
      </c>
      <c r="E33" s="84">
        <v>8241</v>
      </c>
      <c r="F33" s="84">
        <v>18225</v>
      </c>
      <c r="G33" s="84">
        <v>13479</v>
      </c>
      <c r="H33" s="84">
        <v>24199</v>
      </c>
      <c r="I33" s="84">
        <v>14895</v>
      </c>
      <c r="J33" s="84">
        <v>8689</v>
      </c>
      <c r="K33" s="84">
        <v>14903</v>
      </c>
      <c r="L33" s="84">
        <v>17915</v>
      </c>
      <c r="M33" s="84">
        <v>12954</v>
      </c>
      <c r="N33" s="84">
        <v>15205</v>
      </c>
      <c r="O33" s="114">
        <f t="shared" si="2"/>
        <v>163664</v>
      </c>
    </row>
    <row r="34" spans="1:15" x14ac:dyDescent="0.2">
      <c r="A34" s="64"/>
      <c r="B34" s="154"/>
      <c r="C34" s="88"/>
      <c r="D34" s="88"/>
      <c r="E34" s="115"/>
      <c r="F34" s="88"/>
      <c r="G34" s="88"/>
      <c r="H34" s="88"/>
      <c r="I34" s="88"/>
      <c r="J34" s="88"/>
      <c r="K34" s="88"/>
      <c r="L34" s="88"/>
      <c r="M34" s="88"/>
      <c r="N34" s="88"/>
      <c r="O34" s="114"/>
    </row>
    <row r="35" spans="1:15" x14ac:dyDescent="0.2">
      <c r="A35" s="64"/>
      <c r="B35" s="154"/>
      <c r="C35" s="88"/>
      <c r="D35" s="88"/>
      <c r="E35" s="115"/>
      <c r="F35" s="88"/>
      <c r="G35" s="88"/>
      <c r="H35" s="88"/>
      <c r="I35" s="88"/>
      <c r="J35" s="88"/>
      <c r="K35" s="88"/>
      <c r="L35" s="88"/>
      <c r="M35" s="88"/>
      <c r="N35" s="88"/>
      <c r="O35" s="114"/>
    </row>
    <row r="36" spans="1:15" x14ac:dyDescent="0.2">
      <c r="A36" s="64"/>
      <c r="B36" s="154"/>
      <c r="C36" s="88"/>
      <c r="D36" s="88"/>
      <c r="E36" s="115"/>
      <c r="F36" s="88"/>
      <c r="G36" s="88"/>
      <c r="H36" s="88"/>
      <c r="I36" s="88"/>
      <c r="J36" s="88"/>
      <c r="K36" s="88"/>
      <c r="L36" s="88"/>
      <c r="M36" s="88"/>
      <c r="N36" s="88"/>
      <c r="O36" s="114"/>
    </row>
    <row r="37" spans="1:15" x14ac:dyDescent="0.2">
      <c r="A37" s="89" t="s">
        <v>147</v>
      </c>
      <c r="B37" s="155"/>
      <c r="C37" s="114"/>
      <c r="D37" s="114"/>
      <c r="E37" s="119"/>
      <c r="F37" s="114"/>
      <c r="G37" s="114"/>
      <c r="H37" s="114"/>
      <c r="I37" s="114"/>
      <c r="J37" s="114"/>
      <c r="K37" s="114"/>
      <c r="L37" s="114"/>
      <c r="M37" s="114"/>
      <c r="N37" s="114"/>
      <c r="O37" s="114"/>
    </row>
    <row r="38" spans="1:15" x14ac:dyDescent="0.2">
      <c r="A38" s="64" t="s">
        <v>58</v>
      </c>
      <c r="B38" s="154">
        <v>20</v>
      </c>
      <c r="C38" s="114">
        <v>1</v>
      </c>
      <c r="D38" s="114">
        <v>1</v>
      </c>
      <c r="E38" s="119">
        <v>1</v>
      </c>
      <c r="F38" s="114">
        <v>1</v>
      </c>
      <c r="G38" s="114">
        <v>1</v>
      </c>
      <c r="H38" s="114">
        <v>1</v>
      </c>
      <c r="I38" s="114">
        <v>1</v>
      </c>
      <c r="J38" s="114">
        <v>1</v>
      </c>
      <c r="K38" s="114">
        <v>1</v>
      </c>
      <c r="L38" s="114">
        <v>1</v>
      </c>
      <c r="M38" s="114">
        <v>1</v>
      </c>
      <c r="N38" s="114">
        <v>1</v>
      </c>
      <c r="O38" s="114">
        <f>SUM(C38:N38)</f>
        <v>12</v>
      </c>
    </row>
    <row r="39" spans="1:15" x14ac:dyDescent="0.2">
      <c r="A39" s="64"/>
      <c r="B39" s="154"/>
      <c r="C39" s="114"/>
      <c r="D39" s="114"/>
      <c r="E39" s="119"/>
      <c r="F39" s="114"/>
      <c r="G39" s="114"/>
      <c r="H39" s="114"/>
      <c r="I39" s="114"/>
      <c r="J39" s="114"/>
      <c r="K39" s="114"/>
      <c r="L39" s="114"/>
      <c r="M39" s="114"/>
      <c r="N39" s="114"/>
      <c r="O39" s="114"/>
    </row>
    <row r="40" spans="1:15" x14ac:dyDescent="0.2">
      <c r="A40" s="89" t="s">
        <v>148</v>
      </c>
      <c r="B40" s="155"/>
      <c r="C40" s="114"/>
      <c r="D40" s="114"/>
      <c r="E40" s="119"/>
      <c r="F40" s="114"/>
      <c r="G40" s="114"/>
      <c r="H40" s="114"/>
      <c r="I40" s="114"/>
      <c r="J40" s="114"/>
      <c r="K40" s="114"/>
      <c r="L40" s="114"/>
      <c r="M40" s="114"/>
      <c r="N40" s="114"/>
      <c r="O40" s="114"/>
    </row>
    <row r="41" spans="1:15" x14ac:dyDescent="0.2">
      <c r="A41" s="64" t="s">
        <v>166</v>
      </c>
      <c r="B41" s="154">
        <v>30</v>
      </c>
      <c r="C41" s="84">
        <v>1</v>
      </c>
      <c r="D41" s="84">
        <v>1</v>
      </c>
      <c r="E41" s="84">
        <v>1</v>
      </c>
      <c r="F41" s="84">
        <v>1</v>
      </c>
      <c r="G41" s="84">
        <v>1</v>
      </c>
      <c r="H41" s="84">
        <v>1</v>
      </c>
      <c r="I41" s="84">
        <v>1</v>
      </c>
      <c r="J41" s="84">
        <v>1</v>
      </c>
      <c r="K41" s="84">
        <v>1</v>
      </c>
      <c r="L41" s="84">
        <v>1</v>
      </c>
      <c r="M41" s="84">
        <v>1</v>
      </c>
      <c r="N41" s="84">
        <v>1</v>
      </c>
      <c r="O41" s="114">
        <f t="shared" ref="O41:O43" si="5">SUM(C41:N41)</f>
        <v>12</v>
      </c>
    </row>
    <row r="42" spans="1:15" x14ac:dyDescent="0.2">
      <c r="A42" s="64" t="s">
        <v>151</v>
      </c>
      <c r="B42" s="154">
        <v>0</v>
      </c>
      <c r="C42" s="84">
        <v>65</v>
      </c>
      <c r="D42" s="84">
        <v>50</v>
      </c>
      <c r="E42" s="84">
        <v>63</v>
      </c>
      <c r="F42" s="84">
        <v>87</v>
      </c>
      <c r="G42" s="84">
        <v>60</v>
      </c>
      <c r="H42" s="84">
        <v>87</v>
      </c>
      <c r="I42" s="84">
        <v>63</v>
      </c>
      <c r="J42" s="84">
        <v>48</v>
      </c>
      <c r="K42" s="84">
        <v>94</v>
      </c>
      <c r="L42" s="84">
        <v>83</v>
      </c>
      <c r="M42" s="84">
        <v>73</v>
      </c>
      <c r="N42" s="84">
        <v>67</v>
      </c>
      <c r="O42" s="114">
        <f t="shared" si="5"/>
        <v>840</v>
      </c>
    </row>
    <row r="43" spans="1:15" x14ac:dyDescent="0.2">
      <c r="A43" s="64" t="s">
        <v>27</v>
      </c>
      <c r="B43" s="154">
        <v>3</v>
      </c>
      <c r="C43" s="84">
        <v>1</v>
      </c>
      <c r="D43" s="84">
        <v>1</v>
      </c>
      <c r="E43" s="84">
        <v>1</v>
      </c>
      <c r="F43" s="84">
        <v>1</v>
      </c>
      <c r="G43" s="84">
        <v>1</v>
      </c>
      <c r="H43" s="84">
        <v>1</v>
      </c>
      <c r="I43" s="84">
        <v>1</v>
      </c>
      <c r="J43" s="84">
        <v>1</v>
      </c>
      <c r="K43" s="84">
        <v>1</v>
      </c>
      <c r="L43" s="84">
        <v>1</v>
      </c>
      <c r="M43" s="84">
        <v>1</v>
      </c>
      <c r="N43" s="84">
        <v>1</v>
      </c>
      <c r="O43" s="114">
        <f t="shared" si="5"/>
        <v>12</v>
      </c>
    </row>
    <row r="44" spans="1:15" x14ac:dyDescent="0.2">
      <c r="E44" s="101"/>
      <c r="L44" s="86"/>
      <c r="M44" s="86"/>
      <c r="N44" s="86"/>
      <c r="O44" s="112"/>
    </row>
    <row r="45" spans="1:15" x14ac:dyDescent="0.2">
      <c r="E45" s="101"/>
    </row>
    <row r="46" spans="1:15" x14ac:dyDescent="0.2">
      <c r="A46" s="86" t="s">
        <v>153</v>
      </c>
      <c r="B46" s="160"/>
      <c r="E46" s="101"/>
    </row>
    <row r="47" spans="1:15" x14ac:dyDescent="0.2">
      <c r="E47" s="101"/>
    </row>
    <row r="48" spans="1:15" x14ac:dyDescent="0.2">
      <c r="E48" s="101"/>
    </row>
    <row r="49" spans="5:5" x14ac:dyDescent="0.2">
      <c r="E49" s="101"/>
    </row>
    <row r="50" spans="5:5" x14ac:dyDescent="0.2">
      <c r="E50" s="101"/>
    </row>
    <row r="51" spans="5:5" x14ac:dyDescent="0.2">
      <c r="E51" s="101"/>
    </row>
    <row r="52" spans="5:5" x14ac:dyDescent="0.2">
      <c r="E52" s="101"/>
    </row>
    <row r="53" spans="5:5" x14ac:dyDescent="0.2">
      <c r="E53" s="101"/>
    </row>
    <row r="54" spans="5:5" x14ac:dyDescent="0.2">
      <c r="E54" s="101"/>
    </row>
    <row r="55" spans="5:5" x14ac:dyDescent="0.2">
      <c r="E55" s="101"/>
    </row>
    <row r="56" spans="5:5" x14ac:dyDescent="0.2">
      <c r="E56" s="101"/>
    </row>
    <row r="57" spans="5:5" x14ac:dyDescent="0.2">
      <c r="E57" s="101"/>
    </row>
    <row r="58" spans="5:5" x14ac:dyDescent="0.2">
      <c r="E58" s="101"/>
    </row>
    <row r="59" spans="5:5" x14ac:dyDescent="0.2">
      <c r="E59" s="101"/>
    </row>
    <row r="60" spans="5:5" x14ac:dyDescent="0.2">
      <c r="E60" s="101"/>
    </row>
    <row r="61" spans="5:5" x14ac:dyDescent="0.2">
      <c r="E61" s="101"/>
    </row>
    <row r="62" spans="5:5" x14ac:dyDescent="0.2">
      <c r="E62" s="101"/>
    </row>
    <row r="63" spans="5:5" x14ac:dyDescent="0.2">
      <c r="E63" s="101"/>
    </row>
    <row r="64" spans="5:5" x14ac:dyDescent="0.2">
      <c r="E64" s="101"/>
    </row>
    <row r="65" spans="5:5" x14ac:dyDescent="0.2">
      <c r="E65" s="101"/>
    </row>
    <row r="66" spans="5:5" x14ac:dyDescent="0.2">
      <c r="E66" s="101"/>
    </row>
    <row r="67" spans="5:5" x14ac:dyDescent="0.2">
      <c r="E67" s="101"/>
    </row>
    <row r="68" spans="5:5" x14ac:dyDescent="0.2">
      <c r="E68" s="101"/>
    </row>
    <row r="69" spans="5:5" x14ac:dyDescent="0.2">
      <c r="E69" s="101"/>
    </row>
    <row r="70" spans="5:5" x14ac:dyDescent="0.2">
      <c r="E70" s="101"/>
    </row>
    <row r="71" spans="5:5" x14ac:dyDescent="0.2">
      <c r="E71" s="101"/>
    </row>
    <row r="72" spans="5:5" x14ac:dyDescent="0.2">
      <c r="E72" s="101"/>
    </row>
    <row r="73" spans="5:5" x14ac:dyDescent="0.2">
      <c r="E73" s="101"/>
    </row>
    <row r="74" spans="5:5" x14ac:dyDescent="0.2">
      <c r="E74" s="101"/>
    </row>
    <row r="75" spans="5:5" x14ac:dyDescent="0.2">
      <c r="E75" s="101"/>
    </row>
    <row r="76" spans="5:5" x14ac:dyDescent="0.2">
      <c r="E76" s="101"/>
    </row>
    <row r="77" spans="5:5" x14ac:dyDescent="0.2">
      <c r="E77" s="101"/>
    </row>
    <row r="78" spans="5:5" x14ac:dyDescent="0.2">
      <c r="E78" s="101"/>
    </row>
    <row r="79" spans="5:5" x14ac:dyDescent="0.2">
      <c r="E79" s="101"/>
    </row>
    <row r="80" spans="5:5" x14ac:dyDescent="0.2">
      <c r="E80" s="103"/>
    </row>
    <row r="81" spans="5:5" x14ac:dyDescent="0.2">
      <c r="E81" s="103"/>
    </row>
    <row r="82" spans="5:5" x14ac:dyDescent="0.2">
      <c r="E82" s="103"/>
    </row>
    <row r="83" spans="5:5" x14ac:dyDescent="0.2">
      <c r="E83" s="103"/>
    </row>
    <row r="84" spans="5:5" x14ac:dyDescent="0.2">
      <c r="E84" s="101"/>
    </row>
    <row r="85" spans="5:5" x14ac:dyDescent="0.2">
      <c r="E85" s="101"/>
    </row>
    <row r="86" spans="5:5" x14ac:dyDescent="0.2">
      <c r="E86" s="103"/>
    </row>
    <row r="87" spans="5:5" x14ac:dyDescent="0.2">
      <c r="E87" s="103"/>
    </row>
    <row r="88" spans="5:5" ht="13.5" thickBot="1" x14ac:dyDescent="0.25">
      <c r="E88" s="104"/>
    </row>
    <row r="89" spans="5:5" x14ac:dyDescent="0.2">
      <c r="E89" s="100"/>
    </row>
    <row r="90" spans="5:5" ht="13.5" thickBot="1" x14ac:dyDescent="0.25">
      <c r="E90" s="105"/>
    </row>
    <row r="91" spans="5:5" ht="13.5" thickTop="1" x14ac:dyDescent="0.2">
      <c r="E91" s="100"/>
    </row>
    <row r="92" spans="5:5" x14ac:dyDescent="0.2">
      <c r="E92" s="106"/>
    </row>
    <row r="93" spans="5:5" x14ac:dyDescent="0.2">
      <c r="E93" s="106"/>
    </row>
    <row r="94" spans="5:5" x14ac:dyDescent="0.2">
      <c r="E94" s="106"/>
    </row>
    <row r="95" spans="5:5" x14ac:dyDescent="0.2">
      <c r="E95" s="107"/>
    </row>
    <row r="96" spans="5:5" x14ac:dyDescent="0.2">
      <c r="E96" s="100"/>
    </row>
    <row r="97" spans="5:5" x14ac:dyDescent="0.2">
      <c r="E97" s="100"/>
    </row>
    <row r="98" spans="5:5" x14ac:dyDescent="0.2">
      <c r="E98" s="108"/>
    </row>
    <row r="99" spans="5:5" x14ac:dyDescent="0.2">
      <c r="E99" s="100"/>
    </row>
    <row r="100" spans="5:5" x14ac:dyDescent="0.2">
      <c r="E100" s="101"/>
    </row>
    <row r="101" spans="5:5" x14ac:dyDescent="0.2">
      <c r="E101" s="101"/>
    </row>
    <row r="102" spans="5:5" x14ac:dyDescent="0.2">
      <c r="E102" s="101"/>
    </row>
    <row r="103" spans="5:5" x14ac:dyDescent="0.2">
      <c r="E103" s="101"/>
    </row>
    <row r="104" spans="5:5" x14ac:dyDescent="0.2">
      <c r="E104" s="101"/>
    </row>
    <row r="105" spans="5:5" x14ac:dyDescent="0.2">
      <c r="E105" s="101"/>
    </row>
    <row r="106" spans="5:5" x14ac:dyDescent="0.2">
      <c r="E106" s="101"/>
    </row>
    <row r="107" spans="5:5" x14ac:dyDescent="0.2">
      <c r="E107" s="101"/>
    </row>
    <row r="108" spans="5:5" x14ac:dyDescent="0.2">
      <c r="E108" s="101"/>
    </row>
    <row r="109" spans="5:5" x14ac:dyDescent="0.2">
      <c r="E109" s="101"/>
    </row>
    <row r="110" spans="5:5" x14ac:dyDescent="0.2">
      <c r="E110" s="101"/>
    </row>
    <row r="111" spans="5:5" x14ac:dyDescent="0.2">
      <c r="E111" s="101"/>
    </row>
    <row r="112" spans="5:5" x14ac:dyDescent="0.2">
      <c r="E112" s="101"/>
    </row>
    <row r="113" spans="5:5" x14ac:dyDescent="0.2">
      <c r="E113" s="101"/>
    </row>
    <row r="114" spans="5:5" x14ac:dyDescent="0.2">
      <c r="E114" s="101"/>
    </row>
    <row r="115" spans="5:5" x14ac:dyDescent="0.2">
      <c r="E115" s="101"/>
    </row>
    <row r="116" spans="5:5" x14ac:dyDescent="0.2">
      <c r="E116" s="101"/>
    </row>
    <row r="117" spans="5:5" x14ac:dyDescent="0.2">
      <c r="E117" s="101"/>
    </row>
    <row r="118" spans="5:5" x14ac:dyDescent="0.2">
      <c r="E118" s="101"/>
    </row>
    <row r="119" spans="5:5" x14ac:dyDescent="0.2">
      <c r="E119" s="101"/>
    </row>
    <row r="120" spans="5:5" x14ac:dyDescent="0.2">
      <c r="E120" s="101"/>
    </row>
    <row r="121" spans="5:5" x14ac:dyDescent="0.2">
      <c r="E121" s="101"/>
    </row>
    <row r="122" spans="5:5" x14ac:dyDescent="0.2">
      <c r="E122" s="101"/>
    </row>
    <row r="123" spans="5:5" x14ac:dyDescent="0.2">
      <c r="E123" s="101"/>
    </row>
    <row r="124" spans="5:5" x14ac:dyDescent="0.2">
      <c r="E124" s="101"/>
    </row>
    <row r="125" spans="5:5" x14ac:dyDescent="0.2">
      <c r="E125" s="101"/>
    </row>
    <row r="126" spans="5:5" x14ac:dyDescent="0.2">
      <c r="E126" s="101"/>
    </row>
    <row r="127" spans="5:5" x14ac:dyDescent="0.2">
      <c r="E127" s="101"/>
    </row>
    <row r="128" spans="5:5" x14ac:dyDescent="0.2">
      <c r="E128" s="101"/>
    </row>
    <row r="129" spans="5:5" x14ac:dyDescent="0.2">
      <c r="E129" s="101"/>
    </row>
    <row r="130" spans="5:5" x14ac:dyDescent="0.2">
      <c r="E130" s="101"/>
    </row>
    <row r="131" spans="5:5" x14ac:dyDescent="0.2">
      <c r="E131" s="101"/>
    </row>
    <row r="132" spans="5:5" x14ac:dyDescent="0.2">
      <c r="E132" s="101"/>
    </row>
    <row r="133" spans="5:5" x14ac:dyDescent="0.2">
      <c r="E133" s="101"/>
    </row>
    <row r="134" spans="5:5" x14ac:dyDescent="0.2">
      <c r="E134" s="101"/>
    </row>
    <row r="135" spans="5:5" x14ac:dyDescent="0.2">
      <c r="E135" s="101"/>
    </row>
    <row r="136" spans="5:5" x14ac:dyDescent="0.2">
      <c r="E136" s="101"/>
    </row>
    <row r="137" spans="5:5" x14ac:dyDescent="0.2">
      <c r="E137" s="101"/>
    </row>
    <row r="138" spans="5:5" x14ac:dyDescent="0.2">
      <c r="E138" s="101"/>
    </row>
    <row r="139" spans="5:5" x14ac:dyDescent="0.2">
      <c r="E139" s="101"/>
    </row>
    <row r="140" spans="5:5" x14ac:dyDescent="0.2">
      <c r="E140" s="101"/>
    </row>
    <row r="141" spans="5:5" x14ac:dyDescent="0.2">
      <c r="E141" s="103"/>
    </row>
    <row r="142" spans="5:5" x14ac:dyDescent="0.2">
      <c r="E142" s="103"/>
    </row>
    <row r="143" spans="5:5" x14ac:dyDescent="0.2">
      <c r="E143" s="103"/>
    </row>
    <row r="144" spans="5:5" x14ac:dyDescent="0.2">
      <c r="E144" s="103"/>
    </row>
    <row r="145" spans="5:5" x14ac:dyDescent="0.2">
      <c r="E145" s="101"/>
    </row>
    <row r="146" spans="5:5" x14ac:dyDescent="0.2">
      <c r="E146" s="101"/>
    </row>
    <row r="147" spans="5:5" x14ac:dyDescent="0.2">
      <c r="E147" s="103"/>
    </row>
  </sheetData>
  <printOptions gridLines="1"/>
  <pageMargins left="0.25" right="0.25" top="1" bottom="1" header="0.5" footer="0.5"/>
  <pageSetup scale="6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zoomScale="80" zoomScaleNormal="80" workbookViewId="0">
      <selection activeCell="A51" sqref="A51"/>
    </sheetView>
  </sheetViews>
  <sheetFormatPr defaultRowHeight="12.75" x14ac:dyDescent="0.2"/>
  <cols>
    <col min="1" max="1" width="43" style="68" bestFit="1" customWidth="1"/>
    <col min="2" max="2" width="12.7109375" style="102" customWidth="1"/>
    <col min="3" max="14" width="12.7109375" style="68" customWidth="1"/>
    <col min="15" max="15" width="15.7109375" style="126" customWidth="1"/>
    <col min="16" max="16384" width="9.140625" style="68"/>
  </cols>
  <sheetData>
    <row r="1" spans="1:16" ht="15.75" x14ac:dyDescent="0.25">
      <c r="A1" s="65" t="s">
        <v>119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ht="15.75" x14ac:dyDescent="0.25">
      <c r="A2" s="65" t="s">
        <v>120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6" ht="15.75" x14ac:dyDescent="0.25">
      <c r="A4" s="69" t="s">
        <v>180</v>
      </c>
      <c r="B4" s="70"/>
      <c r="C4" s="69"/>
      <c r="D4" s="69"/>
      <c r="E4" s="69" t="s">
        <v>122</v>
      </c>
      <c r="F4" s="71"/>
    </row>
    <row r="5" spans="1:16" x14ac:dyDescent="0.2">
      <c r="A5" s="72"/>
      <c r="B5" s="73"/>
      <c r="C5" s="72"/>
      <c r="D5" s="72"/>
      <c r="E5" s="72"/>
    </row>
    <row r="6" spans="1:16" ht="15" x14ac:dyDescent="0.25">
      <c r="A6" s="74"/>
      <c r="B6" s="75" t="s">
        <v>123</v>
      </c>
      <c r="C6" s="76">
        <v>44032</v>
      </c>
      <c r="D6" s="76">
        <v>44064</v>
      </c>
      <c r="E6" s="76">
        <v>44096</v>
      </c>
      <c r="F6" s="76">
        <v>44127</v>
      </c>
      <c r="G6" s="76">
        <v>44159</v>
      </c>
      <c r="H6" s="76">
        <v>44190</v>
      </c>
      <c r="I6" s="76">
        <v>44222</v>
      </c>
      <c r="J6" s="76">
        <v>44254</v>
      </c>
      <c r="K6" s="76">
        <v>44283</v>
      </c>
      <c r="L6" s="76">
        <v>44315</v>
      </c>
      <c r="M6" s="76">
        <v>44346</v>
      </c>
      <c r="N6" s="76">
        <v>44367</v>
      </c>
      <c r="O6" s="161" t="s">
        <v>124</v>
      </c>
    </row>
    <row r="7" spans="1:16" ht="15" x14ac:dyDescent="0.25">
      <c r="A7" s="74"/>
      <c r="B7" s="78"/>
      <c r="C7" s="110"/>
      <c r="D7" s="111"/>
      <c r="E7" s="110"/>
      <c r="F7" s="110"/>
      <c r="G7" s="110"/>
      <c r="H7" s="110"/>
      <c r="I7" s="111"/>
      <c r="J7" s="110"/>
      <c r="K7" s="110"/>
      <c r="L7" s="110"/>
      <c r="M7" s="111"/>
      <c r="N7" s="110"/>
      <c r="O7" s="128"/>
    </row>
    <row r="8" spans="1:16" x14ac:dyDescent="0.2">
      <c r="A8" s="81" t="s">
        <v>125</v>
      </c>
      <c r="B8" s="82"/>
      <c r="C8" s="153"/>
      <c r="D8" s="153"/>
      <c r="E8" s="153"/>
      <c r="F8" s="153"/>
      <c r="G8" s="153"/>
      <c r="H8" s="153"/>
      <c r="I8" s="162"/>
      <c r="J8" s="153"/>
      <c r="K8" s="153"/>
      <c r="L8" s="153"/>
      <c r="M8" s="153"/>
      <c r="N8" s="153"/>
      <c r="O8" s="129"/>
      <c r="P8" s="163"/>
    </row>
    <row r="9" spans="1:16" x14ac:dyDescent="0.2">
      <c r="A9" s="64" t="s">
        <v>45</v>
      </c>
      <c r="B9" s="83">
        <v>11</v>
      </c>
      <c r="C9" s="84">
        <v>1</v>
      </c>
      <c r="D9" s="84">
        <v>1</v>
      </c>
      <c r="E9" s="84">
        <v>1</v>
      </c>
      <c r="F9" s="84">
        <v>1</v>
      </c>
      <c r="G9" s="84">
        <v>1</v>
      </c>
      <c r="H9" s="84">
        <v>1</v>
      </c>
      <c r="I9" s="84">
        <v>1</v>
      </c>
      <c r="J9" s="84">
        <v>1</v>
      </c>
      <c r="K9" s="84">
        <v>1</v>
      </c>
      <c r="L9" s="84">
        <v>1</v>
      </c>
      <c r="M9" s="84">
        <v>1</v>
      </c>
      <c r="N9" s="84">
        <v>1</v>
      </c>
      <c r="O9" s="129">
        <f>SUM(C9:N9)</f>
        <v>12</v>
      </c>
      <c r="P9" s="163"/>
    </row>
    <row r="10" spans="1:16" x14ac:dyDescent="0.2">
      <c r="A10" s="64" t="s">
        <v>126</v>
      </c>
      <c r="B10" s="83">
        <v>0.15</v>
      </c>
      <c r="C10" s="84">
        <v>7</v>
      </c>
      <c r="D10" s="84">
        <v>8</v>
      </c>
      <c r="E10" s="84">
        <v>3</v>
      </c>
      <c r="F10" s="84">
        <v>4</v>
      </c>
      <c r="G10" s="84">
        <v>7</v>
      </c>
      <c r="H10" s="84">
        <v>5</v>
      </c>
      <c r="I10" s="84">
        <v>3</v>
      </c>
      <c r="J10" s="84">
        <v>2</v>
      </c>
      <c r="K10" s="84">
        <v>5</v>
      </c>
      <c r="L10" s="84">
        <v>6</v>
      </c>
      <c r="M10" s="84">
        <v>5</v>
      </c>
      <c r="N10" s="84">
        <v>4</v>
      </c>
      <c r="O10" s="129">
        <f>SUM(C10:N10)</f>
        <v>59</v>
      </c>
      <c r="P10" s="163"/>
    </row>
    <row r="11" spans="1:16" x14ac:dyDescent="0.2">
      <c r="A11" s="64" t="s">
        <v>127</v>
      </c>
      <c r="B11" s="83">
        <v>0.2</v>
      </c>
      <c r="C11" s="84">
        <v>7</v>
      </c>
      <c r="D11" s="84">
        <v>8</v>
      </c>
      <c r="E11" s="87">
        <v>4</v>
      </c>
      <c r="F11" s="87">
        <v>4</v>
      </c>
      <c r="G11" s="84">
        <v>7</v>
      </c>
      <c r="H11" s="84">
        <v>5</v>
      </c>
      <c r="I11" s="84">
        <v>3</v>
      </c>
      <c r="J11" s="84">
        <v>2</v>
      </c>
      <c r="K11" s="84">
        <v>5</v>
      </c>
      <c r="L11" s="84">
        <v>6</v>
      </c>
      <c r="M11" s="84">
        <v>5</v>
      </c>
      <c r="N11" s="84">
        <v>4</v>
      </c>
      <c r="O11" s="129">
        <f>SUM(C11:N11)</f>
        <v>60</v>
      </c>
      <c r="P11" s="163"/>
    </row>
    <row r="12" spans="1:16" x14ac:dyDescent="0.2">
      <c r="A12" s="64" t="s">
        <v>55</v>
      </c>
      <c r="B12" s="83">
        <v>10</v>
      </c>
      <c r="C12" s="84">
        <v>1</v>
      </c>
      <c r="D12" s="84">
        <v>1</v>
      </c>
      <c r="E12" s="87">
        <v>1</v>
      </c>
      <c r="F12" s="87">
        <v>1</v>
      </c>
      <c r="G12" s="84">
        <v>1</v>
      </c>
      <c r="H12" s="84">
        <v>1</v>
      </c>
      <c r="I12" s="84">
        <v>1</v>
      </c>
      <c r="J12" s="84">
        <v>1</v>
      </c>
      <c r="K12" s="84">
        <v>1</v>
      </c>
      <c r="L12" s="84">
        <v>1</v>
      </c>
      <c r="M12" s="84">
        <v>1</v>
      </c>
      <c r="N12" s="84">
        <v>1</v>
      </c>
      <c r="O12" s="129">
        <f>SUM(C12:N12)</f>
        <v>12</v>
      </c>
      <c r="P12" s="163"/>
    </row>
    <row r="13" spans="1:16" x14ac:dyDescent="0.2">
      <c r="A13" s="64"/>
      <c r="B13" s="83"/>
      <c r="C13" s="84"/>
      <c r="D13" s="84"/>
      <c r="E13" s="87"/>
      <c r="F13" s="87"/>
      <c r="G13" s="84"/>
      <c r="H13" s="84"/>
      <c r="I13" s="84"/>
      <c r="J13" s="84"/>
      <c r="K13" s="84"/>
      <c r="L13" s="84"/>
      <c r="M13" s="84"/>
      <c r="N13" s="84"/>
      <c r="O13" s="129"/>
      <c r="P13" s="163"/>
    </row>
    <row r="14" spans="1:16" x14ac:dyDescent="0.2">
      <c r="A14" s="89" t="s">
        <v>24</v>
      </c>
      <c r="B14" s="90"/>
      <c r="O14" s="129"/>
      <c r="P14" s="163"/>
    </row>
    <row r="15" spans="1:16" x14ac:dyDescent="0.2">
      <c r="A15" s="91" t="s">
        <v>56</v>
      </c>
      <c r="B15" s="92">
        <v>0.1</v>
      </c>
      <c r="C15" s="84">
        <v>10</v>
      </c>
      <c r="D15" s="84">
        <v>11</v>
      </c>
      <c r="E15" s="84">
        <v>4</v>
      </c>
      <c r="F15" s="84">
        <v>6</v>
      </c>
      <c r="G15" s="84">
        <v>14</v>
      </c>
      <c r="H15" s="84">
        <v>7</v>
      </c>
      <c r="I15" s="84">
        <v>3</v>
      </c>
      <c r="J15" s="84">
        <v>2</v>
      </c>
      <c r="K15" s="84">
        <v>12</v>
      </c>
      <c r="L15" s="84">
        <v>6</v>
      </c>
      <c r="M15" s="84">
        <v>10</v>
      </c>
      <c r="N15" s="84">
        <v>4</v>
      </c>
      <c r="O15" s="129">
        <f t="shared" ref="O15:O17" si="0">SUM(C15:N15)</f>
        <v>89</v>
      </c>
      <c r="P15" s="163"/>
    </row>
    <row r="16" spans="1:16" x14ac:dyDescent="0.2">
      <c r="A16" s="64" t="s">
        <v>46</v>
      </c>
      <c r="B16" s="92">
        <v>6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1</v>
      </c>
      <c r="M16" s="84">
        <v>0</v>
      </c>
      <c r="N16" s="84">
        <v>0</v>
      </c>
      <c r="O16" s="129">
        <f t="shared" si="0"/>
        <v>1</v>
      </c>
      <c r="P16" s="163"/>
    </row>
    <row r="17" spans="1:16" x14ac:dyDescent="0.2">
      <c r="A17" s="64" t="s">
        <v>57</v>
      </c>
      <c r="B17" s="83">
        <v>14</v>
      </c>
      <c r="C17" s="84">
        <v>1</v>
      </c>
      <c r="D17" s="84">
        <v>1</v>
      </c>
      <c r="E17" s="84">
        <v>1</v>
      </c>
      <c r="F17" s="84">
        <v>1</v>
      </c>
      <c r="G17" s="84">
        <v>1</v>
      </c>
      <c r="H17" s="84">
        <v>1</v>
      </c>
      <c r="I17" s="84">
        <v>1</v>
      </c>
      <c r="J17" s="84">
        <v>1</v>
      </c>
      <c r="K17" s="84">
        <v>1</v>
      </c>
      <c r="L17" s="84">
        <v>1</v>
      </c>
      <c r="M17" s="84">
        <v>1</v>
      </c>
      <c r="N17" s="84">
        <v>1</v>
      </c>
      <c r="O17" s="129">
        <f t="shared" si="0"/>
        <v>12</v>
      </c>
      <c r="P17" s="163"/>
    </row>
    <row r="18" spans="1:16" x14ac:dyDescent="0.2">
      <c r="A18" s="64"/>
      <c r="B18" s="83"/>
      <c r="C18" s="153"/>
      <c r="D18" s="153"/>
      <c r="E18" s="152"/>
      <c r="F18" s="153"/>
      <c r="G18" s="153"/>
      <c r="H18" s="153"/>
      <c r="I18" s="153"/>
      <c r="J18" s="153"/>
      <c r="K18" s="153"/>
      <c r="L18" s="153"/>
      <c r="M18" s="153"/>
      <c r="N18" s="153"/>
      <c r="O18" s="129"/>
      <c r="P18" s="163"/>
    </row>
    <row r="19" spans="1:16" x14ac:dyDescent="0.2">
      <c r="A19" s="89" t="s">
        <v>21</v>
      </c>
      <c r="B19" s="90"/>
      <c r="C19" s="153"/>
      <c r="D19" s="153"/>
      <c r="E19" s="152"/>
      <c r="F19" s="153"/>
      <c r="G19" s="153"/>
      <c r="H19" s="153"/>
      <c r="I19" s="153"/>
      <c r="J19" s="153"/>
      <c r="K19" s="153"/>
      <c r="L19" s="153"/>
      <c r="M19" s="153"/>
      <c r="N19" s="153"/>
      <c r="O19" s="129"/>
      <c r="P19" s="163"/>
    </row>
    <row r="20" spans="1:16" x14ac:dyDescent="0.2">
      <c r="A20" s="64" t="s">
        <v>169</v>
      </c>
      <c r="B20" s="83">
        <v>0.47</v>
      </c>
      <c r="C20" s="84">
        <v>10</v>
      </c>
      <c r="D20" s="84">
        <v>11</v>
      </c>
      <c r="E20" s="84">
        <v>4</v>
      </c>
      <c r="F20" s="84">
        <v>6</v>
      </c>
      <c r="G20" s="84">
        <v>14</v>
      </c>
      <c r="H20" s="84">
        <v>7</v>
      </c>
      <c r="I20" s="84">
        <v>3</v>
      </c>
      <c r="J20" s="84">
        <v>2</v>
      </c>
      <c r="K20" s="84">
        <v>12</v>
      </c>
      <c r="L20" s="84">
        <v>6</v>
      </c>
      <c r="M20" s="84">
        <v>10</v>
      </c>
      <c r="N20" s="84">
        <v>4</v>
      </c>
      <c r="O20" s="129">
        <f t="shared" ref="O20:O33" si="1">SUM(C20:N20)</f>
        <v>89</v>
      </c>
      <c r="P20" s="163"/>
    </row>
    <row r="21" spans="1:16" x14ac:dyDescent="0.2">
      <c r="A21" s="64" t="s">
        <v>170</v>
      </c>
      <c r="B21" s="83">
        <v>70</v>
      </c>
      <c r="C21" s="84">
        <v>1</v>
      </c>
      <c r="D21" s="84">
        <v>1</v>
      </c>
      <c r="E21" s="84">
        <v>1</v>
      </c>
      <c r="F21" s="84">
        <v>1</v>
      </c>
      <c r="G21" s="84">
        <v>1</v>
      </c>
      <c r="H21" s="84">
        <v>1</v>
      </c>
      <c r="I21" s="84">
        <v>1</v>
      </c>
      <c r="J21" s="84">
        <v>1</v>
      </c>
      <c r="K21" s="84">
        <v>1</v>
      </c>
      <c r="L21" s="84">
        <v>1</v>
      </c>
      <c r="M21" s="84">
        <v>1</v>
      </c>
      <c r="N21" s="84">
        <v>1</v>
      </c>
      <c r="O21" s="129">
        <f t="shared" si="1"/>
        <v>12</v>
      </c>
      <c r="P21" s="163"/>
    </row>
    <row r="22" spans="1:16" x14ac:dyDescent="0.2">
      <c r="A22" s="64" t="s">
        <v>171</v>
      </c>
      <c r="B22" s="83">
        <v>7.0000000000000001E-3</v>
      </c>
      <c r="C22" s="84">
        <v>10</v>
      </c>
      <c r="D22" s="84">
        <v>11</v>
      </c>
      <c r="E22" s="84">
        <v>4</v>
      </c>
      <c r="F22" s="84">
        <v>6</v>
      </c>
      <c r="G22" s="84">
        <v>14</v>
      </c>
      <c r="H22" s="84">
        <v>7</v>
      </c>
      <c r="I22" s="84">
        <v>3</v>
      </c>
      <c r="J22" s="84">
        <v>2</v>
      </c>
      <c r="K22" s="84">
        <v>12</v>
      </c>
      <c r="L22" s="84">
        <v>6</v>
      </c>
      <c r="M22" s="84">
        <v>10</v>
      </c>
      <c r="N22" s="84">
        <v>4</v>
      </c>
      <c r="O22" s="129">
        <f t="shared" si="1"/>
        <v>89</v>
      </c>
      <c r="P22" s="163"/>
    </row>
    <row r="23" spans="1:16" x14ac:dyDescent="0.2">
      <c r="A23" s="64" t="s">
        <v>172</v>
      </c>
      <c r="B23" s="83">
        <v>4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1</v>
      </c>
      <c r="I23" s="84">
        <v>1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129">
        <f t="shared" si="1"/>
        <v>2</v>
      </c>
      <c r="P23" s="163"/>
    </row>
    <row r="24" spans="1:16" x14ac:dyDescent="0.2">
      <c r="A24" s="64" t="s">
        <v>173</v>
      </c>
      <c r="B24" s="83" t="s">
        <v>174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29">
        <f t="shared" si="1"/>
        <v>0</v>
      </c>
      <c r="P24" s="163"/>
    </row>
    <row r="25" spans="1:16" x14ac:dyDescent="0.2">
      <c r="A25" s="64" t="s">
        <v>181</v>
      </c>
      <c r="B25" s="83">
        <v>25</v>
      </c>
      <c r="C25" s="158">
        <v>1</v>
      </c>
      <c r="D25" s="158">
        <v>1</v>
      </c>
      <c r="E25" s="158">
        <v>1</v>
      </c>
      <c r="F25" s="158">
        <v>1</v>
      </c>
      <c r="G25" s="158">
        <v>1</v>
      </c>
      <c r="H25" s="158">
        <v>1</v>
      </c>
      <c r="I25" s="158">
        <v>1</v>
      </c>
      <c r="J25" s="158">
        <v>1</v>
      </c>
      <c r="K25" s="158">
        <v>1</v>
      </c>
      <c r="L25" s="158">
        <v>1</v>
      </c>
      <c r="M25" s="158">
        <v>1</v>
      </c>
      <c r="N25" s="158">
        <v>1</v>
      </c>
      <c r="O25" s="129">
        <f t="shared" si="1"/>
        <v>12</v>
      </c>
      <c r="P25" s="163"/>
    </row>
    <row r="26" spans="1:16" x14ac:dyDescent="0.2">
      <c r="A26" s="64" t="s">
        <v>94</v>
      </c>
      <c r="B26" s="83">
        <v>0.02</v>
      </c>
      <c r="C26" s="158">
        <v>105</v>
      </c>
      <c r="D26" s="158">
        <v>86</v>
      </c>
      <c r="E26" s="158">
        <v>34</v>
      </c>
      <c r="F26" s="158">
        <v>41</v>
      </c>
      <c r="G26" s="158">
        <v>136</v>
      </c>
      <c r="H26" s="158">
        <v>116</v>
      </c>
      <c r="I26" s="158">
        <v>291</v>
      </c>
      <c r="J26" s="158">
        <v>64</v>
      </c>
      <c r="K26" s="158">
        <v>75</v>
      </c>
      <c r="L26" s="158">
        <v>288</v>
      </c>
      <c r="M26" s="158">
        <v>101</v>
      </c>
      <c r="N26" s="158">
        <v>21</v>
      </c>
      <c r="O26" s="129">
        <f t="shared" si="1"/>
        <v>1358</v>
      </c>
      <c r="P26" s="163"/>
    </row>
    <row r="27" spans="1:16" x14ac:dyDescent="0.2">
      <c r="A27" s="64" t="s">
        <v>182</v>
      </c>
      <c r="B27" s="83">
        <v>0.25</v>
      </c>
      <c r="C27" s="84">
        <v>1</v>
      </c>
      <c r="D27" s="84">
        <v>0</v>
      </c>
      <c r="E27" s="84">
        <v>0</v>
      </c>
      <c r="F27" s="84">
        <v>0</v>
      </c>
      <c r="G27" s="84">
        <v>5</v>
      </c>
      <c r="H27" s="84">
        <v>2</v>
      </c>
      <c r="I27" s="84">
        <v>7</v>
      </c>
      <c r="J27" s="84">
        <v>3</v>
      </c>
      <c r="K27" s="84">
        <v>1</v>
      </c>
      <c r="L27" s="84">
        <v>4</v>
      </c>
      <c r="M27" s="84">
        <v>2</v>
      </c>
      <c r="N27" s="84">
        <v>0</v>
      </c>
      <c r="O27" s="129">
        <f t="shared" si="1"/>
        <v>25</v>
      </c>
      <c r="P27" s="163"/>
    </row>
    <row r="28" spans="1:16" x14ac:dyDescent="0.2">
      <c r="A28" s="64" t="s">
        <v>177</v>
      </c>
      <c r="B28" s="83">
        <v>35</v>
      </c>
      <c r="C28" s="84">
        <v>1</v>
      </c>
      <c r="D28" s="84">
        <v>1</v>
      </c>
      <c r="E28" s="84">
        <v>1</v>
      </c>
      <c r="F28" s="84">
        <v>1</v>
      </c>
      <c r="G28" s="84">
        <v>1</v>
      </c>
      <c r="H28" s="84">
        <v>1</v>
      </c>
      <c r="I28" s="84">
        <v>1</v>
      </c>
      <c r="J28" s="84">
        <v>1</v>
      </c>
      <c r="K28" s="84">
        <v>1</v>
      </c>
      <c r="L28" s="84">
        <v>1</v>
      </c>
      <c r="M28" s="84">
        <v>1</v>
      </c>
      <c r="N28" s="84">
        <v>1</v>
      </c>
      <c r="O28" s="129">
        <f t="shared" si="1"/>
        <v>12</v>
      </c>
      <c r="P28" s="163"/>
    </row>
    <row r="29" spans="1:16" x14ac:dyDescent="0.2">
      <c r="A29" s="64" t="s">
        <v>183</v>
      </c>
      <c r="B29" s="83">
        <v>7.0000000000000007E-2</v>
      </c>
      <c r="C29" s="84">
        <v>95</v>
      </c>
      <c r="D29" s="84">
        <v>75</v>
      </c>
      <c r="E29" s="84">
        <v>30</v>
      </c>
      <c r="F29" s="84">
        <v>35</v>
      </c>
      <c r="G29" s="84">
        <v>122</v>
      </c>
      <c r="H29" s="84">
        <v>109</v>
      </c>
      <c r="I29" s="84">
        <v>288</v>
      </c>
      <c r="J29" s="84">
        <v>62</v>
      </c>
      <c r="K29" s="84">
        <v>63</v>
      </c>
      <c r="L29" s="84">
        <v>282</v>
      </c>
      <c r="M29" s="84">
        <v>91</v>
      </c>
      <c r="N29" s="84">
        <v>17</v>
      </c>
      <c r="O29" s="129">
        <f t="shared" si="1"/>
        <v>1269</v>
      </c>
      <c r="P29" s="163"/>
    </row>
    <row r="30" spans="1:16" x14ac:dyDescent="0.2">
      <c r="A30" s="64" t="s">
        <v>114</v>
      </c>
      <c r="B30" s="154">
        <v>0</v>
      </c>
      <c r="C30" s="84">
        <f>+C29*20</f>
        <v>1900</v>
      </c>
      <c r="D30" s="84">
        <f t="shared" ref="D30:N30" si="2">+D29*20</f>
        <v>1500</v>
      </c>
      <c r="E30" s="84">
        <f t="shared" si="2"/>
        <v>600</v>
      </c>
      <c r="F30" s="84">
        <f t="shared" si="2"/>
        <v>700</v>
      </c>
      <c r="G30" s="84">
        <f t="shared" si="2"/>
        <v>2440</v>
      </c>
      <c r="H30" s="84">
        <f t="shared" si="2"/>
        <v>2180</v>
      </c>
      <c r="I30" s="84">
        <f t="shared" si="2"/>
        <v>5760</v>
      </c>
      <c r="J30" s="84">
        <f t="shared" si="2"/>
        <v>1240</v>
      </c>
      <c r="K30" s="84">
        <f t="shared" si="2"/>
        <v>1260</v>
      </c>
      <c r="L30" s="84">
        <f t="shared" si="2"/>
        <v>5640</v>
      </c>
      <c r="M30" s="84">
        <f t="shared" si="2"/>
        <v>1820</v>
      </c>
      <c r="N30" s="84">
        <f t="shared" si="2"/>
        <v>340</v>
      </c>
      <c r="O30" s="129">
        <f t="shared" si="1"/>
        <v>25380</v>
      </c>
      <c r="P30" s="163"/>
    </row>
    <row r="31" spans="1:16" x14ac:dyDescent="0.2">
      <c r="A31" s="64" t="s">
        <v>112</v>
      </c>
      <c r="B31" s="83">
        <v>0.05</v>
      </c>
      <c r="C31" s="84">
        <v>1</v>
      </c>
      <c r="D31" s="84">
        <v>0</v>
      </c>
      <c r="E31" s="84">
        <v>0</v>
      </c>
      <c r="F31" s="84">
        <v>0</v>
      </c>
      <c r="G31" s="84">
        <v>5</v>
      </c>
      <c r="H31" s="84">
        <v>2</v>
      </c>
      <c r="I31" s="84">
        <v>6</v>
      </c>
      <c r="J31" s="84">
        <v>3</v>
      </c>
      <c r="K31" s="84">
        <v>1</v>
      </c>
      <c r="L31" s="84">
        <v>4</v>
      </c>
      <c r="M31" s="84">
        <v>1</v>
      </c>
      <c r="N31" s="84">
        <v>0</v>
      </c>
      <c r="O31" s="129">
        <f t="shared" si="1"/>
        <v>23</v>
      </c>
      <c r="P31" s="163"/>
    </row>
    <row r="32" spans="1:16" x14ac:dyDescent="0.2">
      <c r="A32" s="64" t="s">
        <v>115</v>
      </c>
      <c r="B32" s="154">
        <v>0</v>
      </c>
      <c r="C32" s="84">
        <f>+C31*100</f>
        <v>100</v>
      </c>
      <c r="D32" s="84">
        <f t="shared" ref="D32:N32" si="3">+D31*100</f>
        <v>0</v>
      </c>
      <c r="E32" s="84">
        <f t="shared" si="3"/>
        <v>0</v>
      </c>
      <c r="F32" s="84">
        <f t="shared" si="3"/>
        <v>0</v>
      </c>
      <c r="G32" s="84">
        <f t="shared" si="3"/>
        <v>500</v>
      </c>
      <c r="H32" s="84">
        <f t="shared" si="3"/>
        <v>200</v>
      </c>
      <c r="I32" s="84">
        <f t="shared" si="3"/>
        <v>600</v>
      </c>
      <c r="J32" s="84">
        <f t="shared" si="3"/>
        <v>300</v>
      </c>
      <c r="K32" s="84">
        <f t="shared" si="3"/>
        <v>100</v>
      </c>
      <c r="L32" s="84">
        <f t="shared" si="3"/>
        <v>400</v>
      </c>
      <c r="M32" s="84">
        <f t="shared" si="3"/>
        <v>100</v>
      </c>
      <c r="N32" s="84">
        <f t="shared" si="3"/>
        <v>0</v>
      </c>
      <c r="O32" s="129">
        <f t="shared" si="1"/>
        <v>2300</v>
      </c>
      <c r="P32" s="163"/>
    </row>
    <row r="33" spans="1:16" x14ac:dyDescent="0.2">
      <c r="A33" s="64" t="s">
        <v>179</v>
      </c>
      <c r="B33" s="83">
        <v>0.03</v>
      </c>
      <c r="C33" s="84">
        <v>105</v>
      </c>
      <c r="D33" s="84">
        <v>86</v>
      </c>
      <c r="E33" s="84">
        <v>34</v>
      </c>
      <c r="F33" s="84">
        <v>41</v>
      </c>
      <c r="G33" s="84">
        <v>136</v>
      </c>
      <c r="H33" s="84">
        <v>116</v>
      </c>
      <c r="I33" s="84">
        <v>291</v>
      </c>
      <c r="J33" s="84">
        <v>64</v>
      </c>
      <c r="K33" s="84">
        <v>75</v>
      </c>
      <c r="L33" s="84">
        <v>288</v>
      </c>
      <c r="M33" s="84">
        <v>101</v>
      </c>
      <c r="N33" s="84">
        <v>21</v>
      </c>
      <c r="O33" s="129">
        <f t="shared" si="1"/>
        <v>1358</v>
      </c>
      <c r="P33" s="163"/>
    </row>
    <row r="34" spans="1:16" x14ac:dyDescent="0.2">
      <c r="A34" s="64"/>
      <c r="B34" s="83"/>
      <c r="C34" s="153"/>
      <c r="D34" s="153"/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29"/>
      <c r="P34" s="163"/>
    </row>
    <row r="35" spans="1:16" x14ac:dyDescent="0.2">
      <c r="A35" s="64"/>
      <c r="B35" s="83"/>
      <c r="C35" s="153"/>
      <c r="D35" s="153"/>
      <c r="E35" s="152"/>
      <c r="F35" s="153"/>
      <c r="G35" s="153"/>
      <c r="H35" s="153"/>
      <c r="I35" s="153"/>
      <c r="J35" s="153"/>
      <c r="K35" s="153"/>
      <c r="L35" s="153"/>
      <c r="M35" s="153"/>
      <c r="N35" s="153"/>
      <c r="O35" s="129"/>
      <c r="P35" s="163"/>
    </row>
    <row r="36" spans="1:16" x14ac:dyDescent="0.2">
      <c r="A36" s="89" t="s">
        <v>147</v>
      </c>
      <c r="B36" s="90"/>
      <c r="C36" s="153"/>
      <c r="D36" s="153"/>
      <c r="E36" s="152"/>
      <c r="F36" s="153"/>
      <c r="G36" s="153"/>
      <c r="H36" s="153"/>
      <c r="I36" s="153"/>
      <c r="J36" s="153"/>
      <c r="K36" s="153"/>
      <c r="L36" s="153"/>
      <c r="M36" s="153"/>
      <c r="N36" s="153"/>
      <c r="O36" s="129"/>
      <c r="P36" s="163"/>
    </row>
    <row r="37" spans="1:16" x14ac:dyDescent="0.2">
      <c r="A37" s="64" t="s">
        <v>58</v>
      </c>
      <c r="B37" s="83">
        <v>20</v>
      </c>
      <c r="C37" s="153">
        <v>1</v>
      </c>
      <c r="D37" s="153">
        <v>1</v>
      </c>
      <c r="E37" s="152">
        <v>1</v>
      </c>
      <c r="F37" s="153">
        <v>1</v>
      </c>
      <c r="G37" s="153">
        <v>1</v>
      </c>
      <c r="H37" s="153">
        <v>1</v>
      </c>
      <c r="I37" s="153">
        <v>1</v>
      </c>
      <c r="J37" s="153">
        <v>1</v>
      </c>
      <c r="K37" s="153">
        <v>1</v>
      </c>
      <c r="L37" s="153">
        <v>1</v>
      </c>
      <c r="M37" s="153">
        <v>1</v>
      </c>
      <c r="N37" s="153">
        <v>1</v>
      </c>
      <c r="O37" s="129">
        <f>SUM(C37:N37)</f>
        <v>12</v>
      </c>
      <c r="P37" s="163"/>
    </row>
    <row r="38" spans="1:16" x14ac:dyDescent="0.2">
      <c r="A38" s="64"/>
      <c r="B38" s="83"/>
      <c r="C38" s="153"/>
      <c r="D38" s="153"/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29"/>
      <c r="P38" s="163"/>
    </row>
    <row r="39" spans="1:16" x14ac:dyDescent="0.2">
      <c r="A39" s="89" t="s">
        <v>148</v>
      </c>
      <c r="B39" s="90"/>
      <c r="C39" s="164"/>
      <c r="D39" s="96"/>
      <c r="E39" s="165"/>
      <c r="F39" s="164"/>
      <c r="G39" s="164"/>
      <c r="H39" s="164"/>
      <c r="I39" s="164"/>
      <c r="J39" s="164"/>
      <c r="K39" s="164"/>
      <c r="L39" s="164"/>
      <c r="M39" s="164"/>
      <c r="N39" s="164"/>
      <c r="O39" s="129"/>
      <c r="P39" s="163"/>
    </row>
    <row r="40" spans="1:16" x14ac:dyDescent="0.2">
      <c r="A40" s="64" t="s">
        <v>150</v>
      </c>
      <c r="B40" s="83">
        <v>30</v>
      </c>
      <c r="C40" s="164">
        <v>1</v>
      </c>
      <c r="D40" s="164">
        <v>1</v>
      </c>
      <c r="E40" s="165">
        <v>1</v>
      </c>
      <c r="F40" s="164">
        <v>1</v>
      </c>
      <c r="G40" s="164">
        <v>1</v>
      </c>
      <c r="H40" s="164">
        <v>1</v>
      </c>
      <c r="I40" s="164">
        <v>1</v>
      </c>
      <c r="J40" s="164">
        <v>1</v>
      </c>
      <c r="K40" s="164">
        <v>1</v>
      </c>
      <c r="L40" s="164">
        <v>1</v>
      </c>
      <c r="M40" s="164">
        <v>1</v>
      </c>
      <c r="N40" s="164">
        <v>1</v>
      </c>
      <c r="O40" s="129">
        <f t="shared" ref="O40:O42" si="4">SUM(C40:N40)</f>
        <v>12</v>
      </c>
      <c r="P40" s="163"/>
    </row>
    <row r="41" spans="1:16" x14ac:dyDescent="0.2">
      <c r="A41" s="64" t="s">
        <v>151</v>
      </c>
      <c r="B41" s="83">
        <v>0</v>
      </c>
      <c r="C41" s="84">
        <v>14</v>
      </c>
      <c r="D41" s="84">
        <v>16</v>
      </c>
      <c r="E41" s="84">
        <v>7</v>
      </c>
      <c r="F41" s="84">
        <v>8</v>
      </c>
      <c r="G41" s="84">
        <v>14</v>
      </c>
      <c r="H41" s="84">
        <v>10</v>
      </c>
      <c r="I41" s="84">
        <v>6</v>
      </c>
      <c r="J41" s="84">
        <v>4</v>
      </c>
      <c r="K41" s="84">
        <v>10</v>
      </c>
      <c r="L41" s="84">
        <v>12</v>
      </c>
      <c r="M41" s="84">
        <v>10</v>
      </c>
      <c r="N41" s="84">
        <v>8</v>
      </c>
      <c r="O41" s="129">
        <f t="shared" si="4"/>
        <v>119</v>
      </c>
      <c r="P41" s="163"/>
    </row>
    <row r="42" spans="1:16" x14ac:dyDescent="0.2">
      <c r="A42" s="64" t="s">
        <v>27</v>
      </c>
      <c r="B42" s="83">
        <v>3</v>
      </c>
      <c r="C42" s="84">
        <v>1</v>
      </c>
      <c r="D42" s="84">
        <v>1</v>
      </c>
      <c r="E42" s="84">
        <v>1</v>
      </c>
      <c r="F42" s="84">
        <v>1</v>
      </c>
      <c r="G42" s="84">
        <v>1</v>
      </c>
      <c r="H42" s="84">
        <v>1</v>
      </c>
      <c r="I42" s="84">
        <v>1</v>
      </c>
      <c r="J42" s="84">
        <v>1</v>
      </c>
      <c r="K42" s="84">
        <v>1</v>
      </c>
      <c r="L42" s="84">
        <v>1</v>
      </c>
      <c r="M42" s="84">
        <v>1</v>
      </c>
      <c r="N42" s="84">
        <v>1</v>
      </c>
      <c r="O42" s="129">
        <f t="shared" si="4"/>
        <v>12</v>
      </c>
      <c r="P42" s="163"/>
    </row>
    <row r="43" spans="1:16" x14ac:dyDescent="0.2">
      <c r="C43" s="166"/>
      <c r="D43" s="166"/>
      <c r="E43" s="166"/>
      <c r="F43" s="166"/>
      <c r="G43" s="167"/>
      <c r="H43" s="167"/>
      <c r="I43" s="166"/>
      <c r="J43" s="166"/>
      <c r="K43" s="166"/>
      <c r="L43" s="166"/>
      <c r="M43" s="166"/>
      <c r="N43" s="166"/>
      <c r="O43" s="129"/>
      <c r="P43" s="163"/>
    </row>
    <row r="44" spans="1:16" x14ac:dyDescent="0.2">
      <c r="A44" s="86" t="s">
        <v>153</v>
      </c>
      <c r="B44" s="125"/>
      <c r="E44" s="108"/>
      <c r="L44" s="86"/>
      <c r="M44" s="86"/>
      <c r="N44" s="86"/>
      <c r="P44" s="163"/>
    </row>
    <row r="45" spans="1:16" x14ac:dyDescent="0.2">
      <c r="E45" s="100"/>
      <c r="P45" s="163"/>
    </row>
    <row r="46" spans="1:16" x14ac:dyDescent="0.2">
      <c r="E46" s="101"/>
      <c r="P46" s="163"/>
    </row>
    <row r="47" spans="1:16" x14ac:dyDescent="0.2">
      <c r="E47" s="101"/>
    </row>
    <row r="48" spans="1:16" x14ac:dyDescent="0.2">
      <c r="E48" s="101"/>
    </row>
    <row r="49" spans="5:5" x14ac:dyDescent="0.2">
      <c r="E49" s="101"/>
    </row>
    <row r="50" spans="5:5" x14ac:dyDescent="0.2">
      <c r="E50" s="101"/>
    </row>
    <row r="51" spans="5:5" x14ac:dyDescent="0.2">
      <c r="E51" s="101"/>
    </row>
    <row r="52" spans="5:5" x14ac:dyDescent="0.2">
      <c r="E52" s="101"/>
    </row>
    <row r="53" spans="5:5" x14ac:dyDescent="0.2">
      <c r="E53" s="101"/>
    </row>
    <row r="54" spans="5:5" x14ac:dyDescent="0.2">
      <c r="E54" s="101"/>
    </row>
    <row r="55" spans="5:5" x14ac:dyDescent="0.2">
      <c r="E55" s="101"/>
    </row>
    <row r="56" spans="5:5" x14ac:dyDescent="0.2">
      <c r="E56" s="101"/>
    </row>
    <row r="57" spans="5:5" x14ac:dyDescent="0.2">
      <c r="E57" s="101"/>
    </row>
    <row r="58" spans="5:5" x14ac:dyDescent="0.2">
      <c r="E58" s="101"/>
    </row>
    <row r="59" spans="5:5" x14ac:dyDescent="0.2">
      <c r="E59" s="101"/>
    </row>
    <row r="60" spans="5:5" x14ac:dyDescent="0.2">
      <c r="E60" s="101"/>
    </row>
    <row r="61" spans="5:5" x14ac:dyDescent="0.2">
      <c r="E61" s="101"/>
    </row>
    <row r="62" spans="5:5" x14ac:dyDescent="0.2">
      <c r="E62" s="101"/>
    </row>
    <row r="63" spans="5:5" x14ac:dyDescent="0.2">
      <c r="E63" s="101"/>
    </row>
    <row r="64" spans="5:5" x14ac:dyDescent="0.2">
      <c r="E64" s="101"/>
    </row>
    <row r="65" spans="5:5" x14ac:dyDescent="0.2">
      <c r="E65" s="101"/>
    </row>
    <row r="66" spans="5:5" x14ac:dyDescent="0.2">
      <c r="E66" s="101"/>
    </row>
    <row r="67" spans="5:5" x14ac:dyDescent="0.2">
      <c r="E67" s="101"/>
    </row>
    <row r="68" spans="5:5" x14ac:dyDescent="0.2">
      <c r="E68" s="101"/>
    </row>
    <row r="69" spans="5:5" x14ac:dyDescent="0.2">
      <c r="E69" s="101"/>
    </row>
    <row r="70" spans="5:5" x14ac:dyDescent="0.2">
      <c r="E70" s="101"/>
    </row>
    <row r="71" spans="5:5" x14ac:dyDescent="0.2">
      <c r="E71" s="101"/>
    </row>
    <row r="72" spans="5:5" x14ac:dyDescent="0.2">
      <c r="E72" s="101"/>
    </row>
    <row r="73" spans="5:5" x14ac:dyDescent="0.2">
      <c r="E73" s="101"/>
    </row>
    <row r="74" spans="5:5" x14ac:dyDescent="0.2">
      <c r="E74" s="101"/>
    </row>
    <row r="75" spans="5:5" x14ac:dyDescent="0.2">
      <c r="E75" s="101"/>
    </row>
    <row r="76" spans="5:5" x14ac:dyDescent="0.2">
      <c r="E76" s="101"/>
    </row>
    <row r="77" spans="5:5" x14ac:dyDescent="0.2">
      <c r="E77" s="101"/>
    </row>
    <row r="78" spans="5:5" x14ac:dyDescent="0.2">
      <c r="E78" s="101"/>
    </row>
    <row r="79" spans="5:5" x14ac:dyDescent="0.2">
      <c r="E79" s="101"/>
    </row>
    <row r="80" spans="5:5" x14ac:dyDescent="0.2">
      <c r="E80" s="101"/>
    </row>
    <row r="81" spans="5:5" x14ac:dyDescent="0.2">
      <c r="E81" s="101"/>
    </row>
    <row r="82" spans="5:5" x14ac:dyDescent="0.2">
      <c r="E82" s="101"/>
    </row>
    <row r="83" spans="5:5" x14ac:dyDescent="0.2">
      <c r="E83" s="101"/>
    </row>
    <row r="84" spans="5:5" x14ac:dyDescent="0.2">
      <c r="E84" s="101"/>
    </row>
    <row r="85" spans="5:5" x14ac:dyDescent="0.2">
      <c r="E85" s="101"/>
    </row>
    <row r="86" spans="5:5" x14ac:dyDescent="0.2">
      <c r="E86" s="101"/>
    </row>
    <row r="87" spans="5:5" x14ac:dyDescent="0.2">
      <c r="E87" s="103"/>
    </row>
    <row r="88" spans="5:5" x14ac:dyDescent="0.2">
      <c r="E88" s="103"/>
    </row>
    <row r="89" spans="5:5" x14ac:dyDescent="0.2">
      <c r="E89" s="103"/>
    </row>
    <row r="90" spans="5:5" x14ac:dyDescent="0.2">
      <c r="E90" s="103"/>
    </row>
    <row r="91" spans="5:5" x14ac:dyDescent="0.2">
      <c r="E91" s="101"/>
    </row>
    <row r="92" spans="5:5" x14ac:dyDescent="0.2">
      <c r="E92" s="101"/>
    </row>
    <row r="93" spans="5:5" x14ac:dyDescent="0.2">
      <c r="E93" s="103"/>
    </row>
    <row r="94" spans="5:5" x14ac:dyDescent="0.2">
      <c r="E94" s="103"/>
    </row>
    <row r="95" spans="5:5" ht="13.5" thickBot="1" x14ac:dyDescent="0.25">
      <c r="E95" s="104"/>
    </row>
    <row r="96" spans="5:5" x14ac:dyDescent="0.2">
      <c r="E96" s="100"/>
    </row>
    <row r="97" spans="5:5" ht="13.5" thickBot="1" x14ac:dyDescent="0.25">
      <c r="E97" s="105"/>
    </row>
    <row r="98" spans="5:5" ht="13.5" thickTop="1" x14ac:dyDescent="0.2">
      <c r="E98" s="100"/>
    </row>
    <row r="99" spans="5:5" x14ac:dyDescent="0.2">
      <c r="E99" s="106"/>
    </row>
    <row r="100" spans="5:5" x14ac:dyDescent="0.2">
      <c r="E100" s="106"/>
    </row>
    <row r="101" spans="5:5" x14ac:dyDescent="0.2">
      <c r="E101" s="106"/>
    </row>
    <row r="102" spans="5:5" x14ac:dyDescent="0.2">
      <c r="E102" s="107"/>
    </row>
    <row r="103" spans="5:5" x14ac:dyDescent="0.2">
      <c r="E103" s="100"/>
    </row>
    <row r="104" spans="5:5" x14ac:dyDescent="0.2">
      <c r="E104" s="100"/>
    </row>
    <row r="105" spans="5:5" x14ac:dyDescent="0.2">
      <c r="E105" s="108"/>
    </row>
    <row r="106" spans="5:5" x14ac:dyDescent="0.2">
      <c r="E106" s="100"/>
    </row>
    <row r="107" spans="5:5" x14ac:dyDescent="0.2">
      <c r="E107" s="101"/>
    </row>
    <row r="108" spans="5:5" x14ac:dyDescent="0.2">
      <c r="E108" s="101"/>
    </row>
    <row r="109" spans="5:5" x14ac:dyDescent="0.2">
      <c r="E109" s="101"/>
    </row>
    <row r="110" spans="5:5" x14ac:dyDescent="0.2">
      <c r="E110" s="101"/>
    </row>
    <row r="111" spans="5:5" x14ac:dyDescent="0.2">
      <c r="E111" s="101"/>
    </row>
    <row r="112" spans="5:5" x14ac:dyDescent="0.2">
      <c r="E112" s="101"/>
    </row>
    <row r="113" spans="5:5" x14ac:dyDescent="0.2">
      <c r="E113" s="101"/>
    </row>
    <row r="114" spans="5:5" x14ac:dyDescent="0.2">
      <c r="E114" s="101"/>
    </row>
    <row r="115" spans="5:5" x14ac:dyDescent="0.2">
      <c r="E115" s="101"/>
    </row>
    <row r="116" spans="5:5" x14ac:dyDescent="0.2">
      <c r="E116" s="101"/>
    </row>
    <row r="117" spans="5:5" x14ac:dyDescent="0.2">
      <c r="E117" s="101"/>
    </row>
    <row r="118" spans="5:5" x14ac:dyDescent="0.2">
      <c r="E118" s="101"/>
    </row>
    <row r="119" spans="5:5" x14ac:dyDescent="0.2">
      <c r="E119" s="101"/>
    </row>
    <row r="120" spans="5:5" x14ac:dyDescent="0.2">
      <c r="E120" s="101"/>
    </row>
    <row r="121" spans="5:5" x14ac:dyDescent="0.2">
      <c r="E121" s="101"/>
    </row>
    <row r="122" spans="5:5" x14ac:dyDescent="0.2">
      <c r="E122" s="101"/>
    </row>
    <row r="123" spans="5:5" x14ac:dyDescent="0.2">
      <c r="E123" s="101"/>
    </row>
    <row r="124" spans="5:5" x14ac:dyDescent="0.2">
      <c r="E124" s="101"/>
    </row>
    <row r="125" spans="5:5" x14ac:dyDescent="0.2">
      <c r="E125" s="101"/>
    </row>
    <row r="126" spans="5:5" x14ac:dyDescent="0.2">
      <c r="E126" s="101"/>
    </row>
    <row r="127" spans="5:5" x14ac:dyDescent="0.2">
      <c r="E127" s="101"/>
    </row>
    <row r="128" spans="5:5" x14ac:dyDescent="0.2">
      <c r="E128" s="101"/>
    </row>
    <row r="129" spans="5:5" x14ac:dyDescent="0.2">
      <c r="E129" s="101"/>
    </row>
    <row r="130" spans="5:5" x14ac:dyDescent="0.2">
      <c r="E130" s="101"/>
    </row>
    <row r="131" spans="5:5" x14ac:dyDescent="0.2">
      <c r="E131" s="101"/>
    </row>
    <row r="132" spans="5:5" x14ac:dyDescent="0.2">
      <c r="E132" s="101"/>
    </row>
    <row r="133" spans="5:5" x14ac:dyDescent="0.2">
      <c r="E133" s="101"/>
    </row>
    <row r="134" spans="5:5" x14ac:dyDescent="0.2">
      <c r="E134" s="101"/>
    </row>
    <row r="135" spans="5:5" x14ac:dyDescent="0.2">
      <c r="E135" s="101"/>
    </row>
    <row r="136" spans="5:5" x14ac:dyDescent="0.2">
      <c r="E136" s="101"/>
    </row>
    <row r="137" spans="5:5" x14ac:dyDescent="0.2">
      <c r="E137" s="101"/>
    </row>
    <row r="138" spans="5:5" x14ac:dyDescent="0.2">
      <c r="E138" s="101"/>
    </row>
    <row r="139" spans="5:5" x14ac:dyDescent="0.2">
      <c r="E139" s="101"/>
    </row>
    <row r="140" spans="5:5" x14ac:dyDescent="0.2">
      <c r="E140" s="101"/>
    </row>
    <row r="141" spans="5:5" x14ac:dyDescent="0.2">
      <c r="E141" s="101"/>
    </row>
    <row r="142" spans="5:5" x14ac:dyDescent="0.2">
      <c r="E142" s="101"/>
    </row>
    <row r="143" spans="5:5" x14ac:dyDescent="0.2">
      <c r="E143" s="101"/>
    </row>
    <row r="144" spans="5:5" x14ac:dyDescent="0.2">
      <c r="E144" s="101"/>
    </row>
    <row r="145" spans="5:5" x14ac:dyDescent="0.2">
      <c r="E145" s="101"/>
    </row>
    <row r="146" spans="5:5" x14ac:dyDescent="0.2">
      <c r="E146" s="101"/>
    </row>
    <row r="147" spans="5:5" x14ac:dyDescent="0.2">
      <c r="E147" s="101"/>
    </row>
    <row r="148" spans="5:5" x14ac:dyDescent="0.2">
      <c r="E148" s="103"/>
    </row>
    <row r="149" spans="5:5" x14ac:dyDescent="0.2">
      <c r="E149" s="103"/>
    </row>
    <row r="150" spans="5:5" x14ac:dyDescent="0.2">
      <c r="E150" s="103"/>
    </row>
    <row r="151" spans="5:5" x14ac:dyDescent="0.2">
      <c r="E151" s="103"/>
    </row>
    <row r="152" spans="5:5" x14ac:dyDescent="0.2">
      <c r="E152" s="101"/>
    </row>
    <row r="153" spans="5:5" x14ac:dyDescent="0.2">
      <c r="E153" s="101"/>
    </row>
    <row r="154" spans="5:5" x14ac:dyDescent="0.2">
      <c r="E154" s="103"/>
    </row>
  </sheetData>
  <printOptions gridLines="1"/>
  <pageMargins left="0.25" right="0.25" top="1" bottom="1" header="0.5" footer="0.5"/>
  <pageSetup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opLeftCell="A10" workbookViewId="0">
      <selection activeCell="C35" sqref="C35"/>
    </sheetView>
  </sheetViews>
  <sheetFormatPr defaultRowHeight="12.75" x14ac:dyDescent="0.2"/>
  <cols>
    <col min="1" max="1" width="44.28515625" customWidth="1"/>
    <col min="2" max="2" width="21.5703125" customWidth="1"/>
    <col min="3" max="3" width="16.85546875" style="1" customWidth="1"/>
    <col min="4" max="4" width="11.140625" bestFit="1" customWidth="1"/>
    <col min="5" max="5" width="11.7109375" style="38" customWidth="1"/>
    <col min="6" max="6" width="15.7109375" style="36" customWidth="1"/>
    <col min="7" max="7" width="20.42578125" customWidth="1"/>
  </cols>
  <sheetData>
    <row r="1" spans="1:7" ht="18" x14ac:dyDescent="0.25">
      <c r="A1" s="5" t="s">
        <v>89</v>
      </c>
      <c r="B1" s="4"/>
      <c r="C1" s="6"/>
      <c r="D1" s="4"/>
      <c r="E1" s="37"/>
      <c r="F1" s="35"/>
    </row>
    <row r="2" spans="1:7" x14ac:dyDescent="0.2">
      <c r="A2" s="7"/>
    </row>
    <row r="3" spans="1:7" x14ac:dyDescent="0.2">
      <c r="A3" s="7"/>
      <c r="D3" s="39"/>
      <c r="E3" s="40"/>
      <c r="F3" s="41"/>
      <c r="G3" s="39"/>
    </row>
    <row r="4" spans="1:7" ht="15.75" x14ac:dyDescent="0.25">
      <c r="A4" s="2" t="s">
        <v>8</v>
      </c>
      <c r="B4" s="2" t="s">
        <v>54</v>
      </c>
      <c r="D4" s="39"/>
      <c r="E4" s="40"/>
      <c r="F4" s="41"/>
      <c r="G4" s="39"/>
    </row>
    <row r="5" spans="1:7" ht="15.75" x14ac:dyDescent="0.25">
      <c r="A5" s="2"/>
      <c r="B5" s="10" t="s">
        <v>90</v>
      </c>
      <c r="D5" s="39"/>
      <c r="E5" s="55"/>
      <c r="F5" s="55"/>
      <c r="G5" s="39"/>
    </row>
    <row r="6" spans="1:7" ht="15.75" x14ac:dyDescent="0.25">
      <c r="A6" s="2"/>
      <c r="B6" s="10"/>
      <c r="D6" s="39"/>
      <c r="E6" s="40"/>
      <c r="F6" s="41"/>
      <c r="G6" s="39"/>
    </row>
    <row r="7" spans="1:7" ht="25.5" x14ac:dyDescent="0.2">
      <c r="B7" s="11" t="s">
        <v>9</v>
      </c>
      <c r="C7" s="12" t="s">
        <v>10</v>
      </c>
      <c r="D7" s="42" t="s">
        <v>11</v>
      </c>
      <c r="E7" s="50" t="s">
        <v>110</v>
      </c>
      <c r="F7" s="51" t="s">
        <v>13</v>
      </c>
      <c r="G7" s="52" t="s">
        <v>111</v>
      </c>
    </row>
    <row r="8" spans="1:7" x14ac:dyDescent="0.2">
      <c r="A8" s="14" t="s">
        <v>14</v>
      </c>
      <c r="B8" s="15"/>
      <c r="C8" s="16"/>
      <c r="D8" s="11"/>
      <c r="E8" s="45"/>
      <c r="F8" s="46"/>
      <c r="G8" s="39"/>
    </row>
    <row r="9" spans="1:7" x14ac:dyDescent="0.2">
      <c r="A9" s="17" t="s">
        <v>15</v>
      </c>
      <c r="B9" s="31" t="s">
        <v>16</v>
      </c>
      <c r="C9" s="18">
        <v>24</v>
      </c>
      <c r="D9" t="s">
        <v>17</v>
      </c>
      <c r="E9" s="47"/>
      <c r="F9" s="48"/>
      <c r="G9" s="39"/>
    </row>
    <row r="10" spans="1:7" x14ac:dyDescent="0.2">
      <c r="A10" s="17" t="s">
        <v>18</v>
      </c>
      <c r="B10" s="13"/>
      <c r="C10" s="19">
        <v>654</v>
      </c>
      <c r="D10" t="s">
        <v>19</v>
      </c>
      <c r="E10" s="47"/>
      <c r="F10" s="48"/>
      <c r="G10" s="39"/>
    </row>
    <row r="11" spans="1:7" x14ac:dyDescent="0.2">
      <c r="A11" s="23" t="s">
        <v>59</v>
      </c>
      <c r="B11" s="13"/>
      <c r="C11" s="19">
        <v>305</v>
      </c>
      <c r="D11" t="s">
        <v>19</v>
      </c>
      <c r="E11" s="47"/>
      <c r="F11" s="48"/>
      <c r="G11" s="39"/>
    </row>
    <row r="12" spans="1:7" x14ac:dyDescent="0.2">
      <c r="A12" s="17" t="s">
        <v>20</v>
      </c>
      <c r="B12" s="31" t="s">
        <v>16</v>
      </c>
      <c r="C12" s="18">
        <v>24</v>
      </c>
      <c r="D12" t="s">
        <v>17</v>
      </c>
      <c r="E12" s="47"/>
      <c r="F12" s="48"/>
      <c r="G12" s="39"/>
    </row>
    <row r="13" spans="1:7" x14ac:dyDescent="0.2">
      <c r="A13" s="17"/>
      <c r="B13" s="13"/>
      <c r="C13" s="18"/>
      <c r="E13" s="47"/>
      <c r="F13" s="48"/>
      <c r="G13" s="39"/>
    </row>
    <row r="14" spans="1:7" x14ac:dyDescent="0.2">
      <c r="A14" s="14" t="s">
        <v>24</v>
      </c>
      <c r="B14" s="13"/>
      <c r="C14" s="18"/>
      <c r="E14" s="47"/>
      <c r="F14" s="48"/>
      <c r="G14" s="39"/>
    </row>
    <row r="15" spans="1:7" x14ac:dyDescent="0.2">
      <c r="A15" s="23" t="s">
        <v>56</v>
      </c>
      <c r="B15" s="13"/>
      <c r="C15" s="18">
        <v>7995</v>
      </c>
      <c r="D15" s="9" t="s">
        <v>19</v>
      </c>
      <c r="E15" s="47"/>
      <c r="F15" s="48"/>
      <c r="G15" s="39"/>
    </row>
    <row r="16" spans="1:7" x14ac:dyDescent="0.2">
      <c r="A16" s="23" t="s">
        <v>46</v>
      </c>
      <c r="B16" s="13"/>
      <c r="C16" s="18">
        <v>2</v>
      </c>
      <c r="D16" s="9" t="s">
        <v>19</v>
      </c>
      <c r="E16" s="47"/>
      <c r="F16" s="48"/>
      <c r="G16" s="39"/>
    </row>
    <row r="17" spans="1:7" x14ac:dyDescent="0.2">
      <c r="A17" s="23" t="s">
        <v>57</v>
      </c>
      <c r="B17" s="31" t="s">
        <v>16</v>
      </c>
      <c r="C17" s="18">
        <v>24</v>
      </c>
      <c r="D17" s="9" t="s">
        <v>17</v>
      </c>
      <c r="E17" s="47"/>
      <c r="F17" s="48"/>
      <c r="G17" s="39"/>
    </row>
    <row r="18" spans="1:7" x14ac:dyDescent="0.2">
      <c r="A18" s="23" t="s">
        <v>47</v>
      </c>
      <c r="B18" s="13"/>
      <c r="C18" s="18">
        <v>0</v>
      </c>
      <c r="D18" s="30" t="s">
        <v>19</v>
      </c>
      <c r="E18" s="47"/>
      <c r="F18" s="48"/>
      <c r="G18" s="39"/>
    </row>
    <row r="19" spans="1:7" x14ac:dyDescent="0.2">
      <c r="A19" s="17"/>
      <c r="B19" s="13"/>
      <c r="C19" s="18"/>
      <c r="E19" s="47"/>
      <c r="F19" s="48"/>
      <c r="G19" s="39"/>
    </row>
    <row r="20" spans="1:7" x14ac:dyDescent="0.2">
      <c r="A20" s="20" t="s">
        <v>21</v>
      </c>
      <c r="B20" s="13"/>
      <c r="C20" s="18"/>
      <c r="E20" s="47"/>
      <c r="F20" s="48"/>
      <c r="G20" s="39"/>
    </row>
    <row r="21" spans="1:7" x14ac:dyDescent="0.2">
      <c r="A21" s="17" t="s">
        <v>22</v>
      </c>
      <c r="B21" s="31" t="s">
        <v>16</v>
      </c>
      <c r="C21" s="18">
        <v>24</v>
      </c>
      <c r="D21" t="s">
        <v>17</v>
      </c>
      <c r="E21" s="47"/>
      <c r="F21" s="48"/>
      <c r="G21" s="39"/>
    </row>
    <row r="22" spans="1:7" x14ac:dyDescent="0.2">
      <c r="A22" s="17" t="s">
        <v>23</v>
      </c>
      <c r="B22" s="31" t="s">
        <v>91</v>
      </c>
      <c r="C22" s="18">
        <v>24</v>
      </c>
      <c r="D22" t="s">
        <v>17</v>
      </c>
      <c r="E22" s="47"/>
      <c r="F22" s="48"/>
      <c r="G22" s="39"/>
    </row>
    <row r="23" spans="1:7" x14ac:dyDescent="0.2">
      <c r="A23" s="23" t="s">
        <v>60</v>
      </c>
      <c r="B23" s="13"/>
      <c r="C23" s="18">
        <v>7995</v>
      </c>
      <c r="D23" s="9" t="s">
        <v>19</v>
      </c>
      <c r="E23" s="47"/>
      <c r="F23" s="48"/>
      <c r="G23" s="39"/>
    </row>
    <row r="24" spans="1:7" x14ac:dyDescent="0.2">
      <c r="A24" s="23" t="s">
        <v>61</v>
      </c>
      <c r="B24" s="13"/>
      <c r="C24" s="18">
        <v>7995</v>
      </c>
      <c r="D24" s="9" t="s">
        <v>19</v>
      </c>
      <c r="E24" s="47"/>
      <c r="F24" s="48"/>
      <c r="G24" s="39"/>
    </row>
    <row r="25" spans="1:7" x14ac:dyDescent="0.2">
      <c r="A25" s="23" t="s">
        <v>62</v>
      </c>
      <c r="B25" s="13"/>
      <c r="C25" s="18">
        <v>181</v>
      </c>
      <c r="D25" t="s">
        <v>19</v>
      </c>
      <c r="E25" s="47"/>
      <c r="F25" s="48"/>
      <c r="G25" s="39"/>
    </row>
    <row r="26" spans="1:7" x14ac:dyDescent="0.2">
      <c r="A26" s="23" t="s">
        <v>63</v>
      </c>
      <c r="B26" s="13"/>
      <c r="C26" s="18">
        <v>32599</v>
      </c>
      <c r="E26" s="47"/>
      <c r="F26" s="48"/>
      <c r="G26" s="39" t="s">
        <v>109</v>
      </c>
    </row>
    <row r="27" spans="1:7" x14ac:dyDescent="0.2">
      <c r="A27" s="23" t="s">
        <v>64</v>
      </c>
      <c r="B27" s="31" t="s">
        <v>16</v>
      </c>
      <c r="C27" s="18">
        <v>24</v>
      </c>
      <c r="D27" s="9" t="s">
        <v>17</v>
      </c>
      <c r="E27" s="47"/>
      <c r="F27" s="48"/>
      <c r="G27" s="39"/>
    </row>
    <row r="28" spans="1:7" x14ac:dyDescent="0.2">
      <c r="A28" s="17" t="s">
        <v>113</v>
      </c>
      <c r="B28" s="13"/>
      <c r="C28" s="25">
        <v>157027</v>
      </c>
      <c r="D28" s="30" t="s">
        <v>118</v>
      </c>
      <c r="E28" s="47"/>
      <c r="F28" s="48"/>
      <c r="G28" s="39"/>
    </row>
    <row r="29" spans="1:7" x14ac:dyDescent="0.2">
      <c r="A29" s="64" t="s">
        <v>114</v>
      </c>
      <c r="B29" s="13"/>
      <c r="C29" s="25">
        <v>3140540</v>
      </c>
      <c r="D29" s="30" t="s">
        <v>117</v>
      </c>
      <c r="E29" s="47"/>
      <c r="F29" s="48"/>
      <c r="G29" s="39"/>
    </row>
    <row r="30" spans="1:7" x14ac:dyDescent="0.2">
      <c r="A30" s="17" t="s">
        <v>92</v>
      </c>
      <c r="B30" s="22"/>
      <c r="C30" s="18">
        <v>165022</v>
      </c>
      <c r="D30" t="s">
        <v>19</v>
      </c>
      <c r="E30" s="47"/>
      <c r="F30" s="48"/>
      <c r="G30" s="39"/>
    </row>
    <row r="31" spans="1:7" x14ac:dyDescent="0.2">
      <c r="A31" s="17" t="s">
        <v>93</v>
      </c>
      <c r="B31" s="31" t="s">
        <v>16</v>
      </c>
      <c r="C31" s="18">
        <v>24</v>
      </c>
      <c r="D31" s="30" t="s">
        <v>17</v>
      </c>
      <c r="E31" s="47"/>
      <c r="F31" s="48"/>
      <c r="G31" s="39"/>
    </row>
    <row r="32" spans="1:7" x14ac:dyDescent="0.2">
      <c r="A32" s="17" t="s">
        <v>94</v>
      </c>
      <c r="B32" s="22"/>
      <c r="C32" s="18">
        <v>165022</v>
      </c>
      <c r="D32" s="30" t="s">
        <v>19</v>
      </c>
      <c r="E32" s="47"/>
      <c r="F32" s="48"/>
      <c r="G32" s="39"/>
    </row>
    <row r="33" spans="1:7" x14ac:dyDescent="0.2">
      <c r="A33" s="17" t="s">
        <v>112</v>
      </c>
      <c r="B33" s="22"/>
      <c r="C33" s="18">
        <v>11038</v>
      </c>
      <c r="D33" s="30" t="s">
        <v>116</v>
      </c>
      <c r="E33" s="47"/>
      <c r="F33" s="48"/>
      <c r="G33" s="39"/>
    </row>
    <row r="34" spans="1:7" x14ac:dyDescent="0.2">
      <c r="A34" s="64" t="s">
        <v>115</v>
      </c>
      <c r="B34" s="22"/>
      <c r="C34" s="18">
        <v>1103800</v>
      </c>
      <c r="D34" s="30" t="s">
        <v>117</v>
      </c>
      <c r="E34" s="47"/>
      <c r="F34" s="48"/>
      <c r="G34" s="39"/>
    </row>
    <row r="35" spans="1:7" x14ac:dyDescent="0.2">
      <c r="A35" s="17"/>
      <c r="B35" s="13"/>
      <c r="C35" s="18"/>
      <c r="E35" s="47"/>
      <c r="F35" s="48"/>
      <c r="G35" s="39"/>
    </row>
    <row r="36" spans="1:7" x14ac:dyDescent="0.2">
      <c r="A36" s="14" t="s">
        <v>39</v>
      </c>
      <c r="B36" s="13"/>
      <c r="C36" s="18"/>
      <c r="E36" s="47"/>
      <c r="F36" s="48"/>
      <c r="G36" s="39"/>
    </row>
    <row r="37" spans="1:7" x14ac:dyDescent="0.2">
      <c r="A37" s="22" t="s">
        <v>58</v>
      </c>
      <c r="B37" s="31" t="s">
        <v>16</v>
      </c>
      <c r="C37" s="19">
        <v>24</v>
      </c>
      <c r="D37" s="9" t="s">
        <v>17</v>
      </c>
      <c r="E37" s="47"/>
      <c r="F37" s="48"/>
      <c r="G37" s="39"/>
    </row>
    <row r="38" spans="1:7" x14ac:dyDescent="0.2">
      <c r="A38" s="22"/>
      <c r="B38" s="13"/>
      <c r="C38" s="19"/>
      <c r="E38" s="47"/>
      <c r="F38" s="48"/>
      <c r="G38" s="39"/>
    </row>
    <row r="39" spans="1:7" x14ac:dyDescent="0.2">
      <c r="A39" s="20" t="s">
        <v>26</v>
      </c>
      <c r="B39" s="13"/>
      <c r="C39" s="18"/>
      <c r="E39" s="47"/>
      <c r="F39" s="48"/>
      <c r="G39" s="39"/>
    </row>
    <row r="40" spans="1:7" x14ac:dyDescent="0.2">
      <c r="A40" s="23" t="s">
        <v>66</v>
      </c>
      <c r="B40" s="31" t="s">
        <v>16</v>
      </c>
      <c r="C40" s="18">
        <v>24</v>
      </c>
      <c r="D40" t="s">
        <v>17</v>
      </c>
      <c r="E40" s="47"/>
      <c r="F40" s="48"/>
      <c r="G40" s="39"/>
    </row>
    <row r="41" spans="1:7" x14ac:dyDescent="0.2">
      <c r="A41" s="23" t="s">
        <v>67</v>
      </c>
      <c r="B41" s="13"/>
      <c r="C41" s="19">
        <v>959</v>
      </c>
      <c r="D41" t="s">
        <v>19</v>
      </c>
      <c r="E41" s="47"/>
      <c r="F41" s="48"/>
      <c r="G41" s="39"/>
    </row>
    <row r="42" spans="1:7" x14ac:dyDescent="0.2">
      <c r="A42" s="17" t="s">
        <v>27</v>
      </c>
      <c r="B42" s="31" t="s">
        <v>16</v>
      </c>
      <c r="C42" s="18">
        <v>24</v>
      </c>
      <c r="D42" t="s">
        <v>17</v>
      </c>
      <c r="E42" s="47"/>
      <c r="F42" s="48"/>
      <c r="G42" s="39"/>
    </row>
    <row r="43" spans="1:7" x14ac:dyDescent="0.2">
      <c r="A43" s="17"/>
      <c r="B43" s="13"/>
      <c r="C43" s="18"/>
      <c r="E43" s="47"/>
      <c r="F43" s="48"/>
      <c r="G43" s="39"/>
    </row>
    <row r="44" spans="1:7" x14ac:dyDescent="0.2">
      <c r="A44" s="17"/>
      <c r="B44" s="13"/>
      <c r="C44" s="18"/>
      <c r="E44" s="47"/>
      <c r="F44" s="48"/>
      <c r="G44" s="39"/>
    </row>
    <row r="45" spans="1:7" x14ac:dyDescent="0.2">
      <c r="A45" s="20" t="s">
        <v>28</v>
      </c>
      <c r="B45" s="13"/>
      <c r="C45" s="18"/>
      <c r="E45" s="47"/>
      <c r="F45" s="48"/>
      <c r="G45" s="39"/>
    </row>
    <row r="46" spans="1:7" x14ac:dyDescent="0.2">
      <c r="A46" s="13" t="s">
        <v>29</v>
      </c>
      <c r="B46" s="13"/>
      <c r="C46" s="18"/>
      <c r="E46" s="47"/>
      <c r="F46" s="48"/>
      <c r="G46" s="39"/>
    </row>
    <row r="47" spans="1:7" x14ac:dyDescent="0.2">
      <c r="A47" s="13" t="s">
        <v>30</v>
      </c>
      <c r="B47" s="13"/>
      <c r="C47" s="18"/>
      <c r="E47" s="47"/>
      <c r="F47" s="48"/>
      <c r="G47" s="39"/>
    </row>
    <row r="48" spans="1:7" x14ac:dyDescent="0.2">
      <c r="A48" s="13"/>
      <c r="B48" s="13"/>
      <c r="C48" s="18"/>
      <c r="E48" s="47"/>
      <c r="F48" s="48"/>
      <c r="G48" s="39"/>
    </row>
    <row r="49" spans="1:7" x14ac:dyDescent="0.2">
      <c r="A49" s="13"/>
      <c r="B49" s="13"/>
      <c r="C49" s="18"/>
      <c r="E49" s="47"/>
      <c r="F49" s="48"/>
      <c r="G49" s="39"/>
    </row>
    <row r="50" spans="1:7" x14ac:dyDescent="0.2">
      <c r="A50" s="26" t="s">
        <v>72</v>
      </c>
      <c r="B50" s="13"/>
      <c r="C50" s="18"/>
      <c r="E50" s="47"/>
      <c r="F50" s="48"/>
      <c r="G50" s="39"/>
    </row>
    <row r="51" spans="1:7" x14ac:dyDescent="0.2">
      <c r="A51" s="27" t="s">
        <v>71</v>
      </c>
      <c r="B51" s="28"/>
      <c r="C51" s="29"/>
      <c r="E51" s="47"/>
      <c r="F51" s="48"/>
      <c r="G51" s="39"/>
    </row>
    <row r="52" spans="1:7" x14ac:dyDescent="0.2">
      <c r="A52" s="26"/>
      <c r="B52" s="13"/>
      <c r="C52" s="18"/>
      <c r="D52" s="34"/>
      <c r="E52" s="47"/>
      <c r="F52" s="48"/>
      <c r="G52" s="39"/>
    </row>
    <row r="53" spans="1:7" x14ac:dyDescent="0.2">
      <c r="E53" s="49" t="s">
        <v>31</v>
      </c>
      <c r="F53" s="48">
        <f>SUM(F8:F50)</f>
        <v>0</v>
      </c>
      <c r="G53" s="39"/>
    </row>
    <row r="54" spans="1:7" x14ac:dyDescent="0.2">
      <c r="E54" s="40"/>
      <c r="F54" s="41"/>
      <c r="G54" s="39"/>
    </row>
    <row r="55" spans="1:7" x14ac:dyDescent="0.2">
      <c r="E55" s="40"/>
      <c r="F55" s="41"/>
      <c r="G55" s="39"/>
    </row>
    <row r="56" spans="1:7" x14ac:dyDescent="0.2">
      <c r="E56" s="40"/>
      <c r="F56" s="41"/>
      <c r="G56" s="39"/>
    </row>
    <row r="57" spans="1:7" x14ac:dyDescent="0.2">
      <c r="E57" s="40"/>
      <c r="F57" s="41"/>
      <c r="G57" s="39"/>
    </row>
    <row r="58" spans="1:7" x14ac:dyDescent="0.2">
      <c r="E58" s="40"/>
      <c r="F58" s="41"/>
      <c r="G58" s="39"/>
    </row>
    <row r="59" spans="1:7" x14ac:dyDescent="0.2">
      <c r="E59" s="40"/>
      <c r="F59" s="41"/>
      <c r="G59" s="39"/>
    </row>
    <row r="60" spans="1:7" x14ac:dyDescent="0.2">
      <c r="E60" s="40"/>
      <c r="F60" s="41"/>
      <c r="G60" s="39"/>
    </row>
    <row r="61" spans="1:7" x14ac:dyDescent="0.2">
      <c r="E61" s="40"/>
      <c r="F61" s="41"/>
      <c r="G61" s="39"/>
    </row>
    <row r="62" spans="1:7" x14ac:dyDescent="0.2">
      <c r="E62" s="40"/>
      <c r="F62" s="41"/>
      <c r="G62" s="39"/>
    </row>
    <row r="63" spans="1:7" x14ac:dyDescent="0.2">
      <c r="E63" s="40"/>
      <c r="F63" s="41"/>
      <c r="G63" s="39"/>
    </row>
    <row r="64" spans="1:7" x14ac:dyDescent="0.2">
      <c r="E64" s="40"/>
      <c r="F64" s="41"/>
      <c r="G64" s="39"/>
    </row>
    <row r="65" spans="5:7" x14ac:dyDescent="0.2">
      <c r="E65" s="40"/>
      <c r="F65" s="41"/>
      <c r="G65" s="39"/>
    </row>
    <row r="66" spans="5:7" x14ac:dyDescent="0.2">
      <c r="E66" s="40"/>
      <c r="F66" s="41"/>
      <c r="G66" s="39"/>
    </row>
    <row r="67" spans="5:7" x14ac:dyDescent="0.2">
      <c r="E67" s="40"/>
      <c r="F67" s="41"/>
      <c r="G67" s="39"/>
    </row>
    <row r="68" spans="5:7" x14ac:dyDescent="0.2">
      <c r="E68" s="40"/>
      <c r="F68" s="41"/>
      <c r="G68" s="39"/>
    </row>
    <row r="69" spans="5:7" x14ac:dyDescent="0.2">
      <c r="E69" s="40"/>
      <c r="F69" s="41"/>
      <c r="G69" s="39"/>
    </row>
    <row r="70" spans="5:7" x14ac:dyDescent="0.2">
      <c r="E70" s="40"/>
      <c r="F70" s="41"/>
      <c r="G70" s="39"/>
    </row>
    <row r="71" spans="5:7" x14ac:dyDescent="0.2">
      <c r="E71" s="40"/>
      <c r="F71" s="41"/>
      <c r="G71" s="39"/>
    </row>
    <row r="72" spans="5:7" x14ac:dyDescent="0.2">
      <c r="E72" s="40"/>
      <c r="F72" s="41"/>
      <c r="G72" s="39"/>
    </row>
  </sheetData>
  <mergeCells count="1">
    <mergeCell ref="E5:F5"/>
  </mergeCells>
  <phoneticPr fontId="0" type="noConversion"/>
  <pageMargins left="0.25" right="0.27" top="1" bottom="1" header="0.5" footer="0.5"/>
  <pageSetup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7" workbookViewId="0">
      <selection activeCell="J32" sqref="J32"/>
    </sheetView>
  </sheetViews>
  <sheetFormatPr defaultRowHeight="12.75" x14ac:dyDescent="0.2"/>
  <cols>
    <col min="1" max="1" width="44.28515625" customWidth="1"/>
    <col min="2" max="2" width="21.5703125" customWidth="1"/>
    <col min="3" max="3" width="16.85546875" style="1" customWidth="1"/>
    <col min="4" max="4" width="11.140625" bestFit="1" customWidth="1"/>
    <col min="5" max="5" width="11.7109375" style="40" customWidth="1"/>
    <col min="6" max="6" width="15.7109375" style="41" customWidth="1"/>
  </cols>
  <sheetData>
    <row r="1" spans="1:7" ht="18" x14ac:dyDescent="0.25">
      <c r="A1" s="5" t="s">
        <v>89</v>
      </c>
      <c r="B1" s="4"/>
      <c r="C1" s="6"/>
      <c r="D1" s="4"/>
      <c r="E1" s="53"/>
      <c r="F1" s="54"/>
    </row>
    <row r="2" spans="1:7" x14ac:dyDescent="0.2">
      <c r="A2" s="7"/>
    </row>
    <row r="3" spans="1:7" x14ac:dyDescent="0.2">
      <c r="A3" s="7"/>
    </row>
    <row r="4" spans="1:7" ht="15.75" x14ac:dyDescent="0.25">
      <c r="A4" s="2" t="s">
        <v>32</v>
      </c>
      <c r="B4" s="2" t="s">
        <v>48</v>
      </c>
    </row>
    <row r="5" spans="1:7" ht="15.75" x14ac:dyDescent="0.25">
      <c r="A5" s="2"/>
      <c r="B5" s="10" t="s">
        <v>95</v>
      </c>
      <c r="E5" s="55"/>
      <c r="F5" s="55"/>
    </row>
    <row r="6" spans="1:7" ht="15.75" x14ac:dyDescent="0.25">
      <c r="A6" s="2"/>
    </row>
    <row r="7" spans="1:7" ht="25.5" x14ac:dyDescent="0.2">
      <c r="B7" s="11" t="s">
        <v>9</v>
      </c>
      <c r="C7" s="12" t="s">
        <v>10</v>
      </c>
      <c r="D7" s="11" t="s">
        <v>11</v>
      </c>
      <c r="E7" s="43" t="s">
        <v>12</v>
      </c>
      <c r="F7" s="44" t="s">
        <v>13</v>
      </c>
      <c r="G7" s="30" t="s">
        <v>111</v>
      </c>
    </row>
    <row r="8" spans="1:7" x14ac:dyDescent="0.2">
      <c r="A8" s="14" t="s">
        <v>14</v>
      </c>
      <c r="B8" s="15"/>
      <c r="C8" s="16"/>
      <c r="D8" s="11"/>
      <c r="E8" s="45"/>
      <c r="F8" s="46"/>
    </row>
    <row r="9" spans="1:7" x14ac:dyDescent="0.2">
      <c r="A9" s="17" t="s">
        <v>15</v>
      </c>
      <c r="B9" s="22" t="s">
        <v>49</v>
      </c>
      <c r="C9" s="18">
        <v>48</v>
      </c>
      <c r="D9" t="s">
        <v>17</v>
      </c>
      <c r="E9" s="47"/>
      <c r="F9" s="48"/>
    </row>
    <row r="10" spans="1:7" x14ac:dyDescent="0.2">
      <c r="A10" s="17" t="s">
        <v>18</v>
      </c>
      <c r="B10" s="13"/>
      <c r="C10" s="19">
        <v>1565</v>
      </c>
      <c r="D10" t="s">
        <v>19</v>
      </c>
      <c r="E10" s="47"/>
      <c r="F10" s="48"/>
    </row>
    <row r="11" spans="1:7" x14ac:dyDescent="0.2">
      <c r="A11" s="23" t="s">
        <v>59</v>
      </c>
      <c r="B11" s="22"/>
      <c r="C11" s="19">
        <v>1349</v>
      </c>
      <c r="D11" t="s">
        <v>19</v>
      </c>
      <c r="E11" s="47"/>
      <c r="F11" s="48"/>
    </row>
    <row r="12" spans="1:7" x14ac:dyDescent="0.2">
      <c r="A12" s="17" t="s">
        <v>20</v>
      </c>
      <c r="B12" s="22" t="s">
        <v>49</v>
      </c>
      <c r="C12" s="18">
        <v>48</v>
      </c>
      <c r="D12" t="s">
        <v>17</v>
      </c>
      <c r="E12" s="47"/>
      <c r="F12" s="48"/>
    </row>
    <row r="13" spans="1:7" x14ac:dyDescent="0.2">
      <c r="A13" s="17"/>
      <c r="B13" s="13"/>
      <c r="C13" s="18"/>
      <c r="E13" s="47"/>
      <c r="F13" s="48"/>
    </row>
    <row r="14" spans="1:7" x14ac:dyDescent="0.2">
      <c r="A14" s="14" t="s">
        <v>24</v>
      </c>
      <c r="B14" s="13"/>
      <c r="C14" s="18"/>
      <c r="E14" s="47"/>
      <c r="F14" s="48"/>
    </row>
    <row r="15" spans="1:7" x14ac:dyDescent="0.2">
      <c r="A15" s="22" t="s">
        <v>69</v>
      </c>
      <c r="B15" s="13"/>
      <c r="C15" s="18">
        <v>192011</v>
      </c>
      <c r="D15" s="9" t="s">
        <v>19</v>
      </c>
      <c r="E15" s="47"/>
      <c r="F15" s="48"/>
    </row>
    <row r="16" spans="1:7" x14ac:dyDescent="0.2">
      <c r="A16" s="22" t="s">
        <v>57</v>
      </c>
      <c r="B16" s="22" t="s">
        <v>49</v>
      </c>
      <c r="C16" s="18">
        <v>48</v>
      </c>
      <c r="D16" s="9" t="s">
        <v>17</v>
      </c>
      <c r="E16" s="47"/>
      <c r="F16" s="48"/>
    </row>
    <row r="17" spans="1:6" x14ac:dyDescent="0.2">
      <c r="A17" s="13" t="s">
        <v>25</v>
      </c>
      <c r="B17" s="13"/>
      <c r="C17" s="18">
        <v>349</v>
      </c>
      <c r="E17" s="47"/>
      <c r="F17" s="48"/>
    </row>
    <row r="18" spans="1:6" x14ac:dyDescent="0.2">
      <c r="A18" s="22" t="s">
        <v>47</v>
      </c>
      <c r="B18" s="22"/>
      <c r="C18" s="18">
        <v>151</v>
      </c>
      <c r="E18" s="47"/>
      <c r="F18" s="48"/>
    </row>
    <row r="19" spans="1:6" x14ac:dyDescent="0.2">
      <c r="A19" s="17"/>
      <c r="B19" s="13"/>
      <c r="C19" s="18"/>
      <c r="E19" s="47"/>
      <c r="F19" s="48"/>
    </row>
    <row r="20" spans="1:6" x14ac:dyDescent="0.2">
      <c r="A20" s="20" t="s">
        <v>21</v>
      </c>
      <c r="B20" s="13"/>
      <c r="C20" s="18"/>
      <c r="E20" s="47"/>
      <c r="F20" s="48"/>
    </row>
    <row r="21" spans="1:6" x14ac:dyDescent="0.2">
      <c r="A21" s="17" t="s">
        <v>22</v>
      </c>
      <c r="B21" s="22" t="s">
        <v>49</v>
      </c>
      <c r="C21" s="18">
        <v>48</v>
      </c>
      <c r="D21" t="s">
        <v>17</v>
      </c>
      <c r="E21" s="47"/>
      <c r="F21" s="48"/>
    </row>
    <row r="22" spans="1:6" x14ac:dyDescent="0.2">
      <c r="A22" s="17" t="s">
        <v>23</v>
      </c>
      <c r="B22" s="22" t="s">
        <v>50</v>
      </c>
      <c r="C22" s="18">
        <v>48</v>
      </c>
      <c r="D22" t="s">
        <v>17</v>
      </c>
      <c r="E22" s="47"/>
      <c r="F22" s="48"/>
    </row>
    <row r="23" spans="1:6" x14ac:dyDescent="0.2">
      <c r="A23" s="17" t="s">
        <v>99</v>
      </c>
      <c r="B23" s="22"/>
      <c r="C23" s="18">
        <v>192010</v>
      </c>
      <c r="D23" s="30" t="s">
        <v>19</v>
      </c>
      <c r="E23" s="47"/>
      <c r="F23" s="48"/>
    </row>
    <row r="24" spans="1:6" s="63" customFormat="1" x14ac:dyDescent="0.2">
      <c r="A24" s="58" t="s">
        <v>96</v>
      </c>
      <c r="B24" s="59"/>
      <c r="C24" s="19">
        <v>334</v>
      </c>
      <c r="D24" s="60" t="s">
        <v>19</v>
      </c>
      <c r="E24" s="61"/>
      <c r="F24" s="62"/>
    </row>
    <row r="25" spans="1:6" x14ac:dyDescent="0.2">
      <c r="A25" s="17" t="s">
        <v>97</v>
      </c>
      <c r="B25" s="22"/>
      <c r="C25" s="18">
        <v>1766</v>
      </c>
      <c r="D25" s="30" t="s">
        <v>19</v>
      </c>
      <c r="E25" s="47"/>
      <c r="F25" s="48"/>
    </row>
    <row r="26" spans="1:6" x14ac:dyDescent="0.2">
      <c r="A26" s="33" t="s">
        <v>68</v>
      </c>
      <c r="B26" s="22" t="s">
        <v>49</v>
      </c>
      <c r="C26" s="18">
        <v>48</v>
      </c>
      <c r="D26" s="9" t="s">
        <v>17</v>
      </c>
      <c r="E26" s="47"/>
      <c r="F26" s="48"/>
    </row>
    <row r="27" spans="1:6" x14ac:dyDescent="0.2">
      <c r="A27" s="17" t="s">
        <v>98</v>
      </c>
      <c r="B27" s="13"/>
      <c r="C27" s="18">
        <v>91105</v>
      </c>
      <c r="D27" t="s">
        <v>19</v>
      </c>
      <c r="E27" s="47"/>
      <c r="F27" s="48"/>
    </row>
    <row r="28" spans="1:6" x14ac:dyDescent="0.2">
      <c r="A28" s="22" t="s">
        <v>73</v>
      </c>
      <c r="B28" s="22" t="s">
        <v>49</v>
      </c>
      <c r="C28" s="18">
        <v>48</v>
      </c>
      <c r="D28" s="9" t="s">
        <v>17</v>
      </c>
      <c r="E28" s="47"/>
      <c r="F28" s="48"/>
    </row>
    <row r="29" spans="1:6" x14ac:dyDescent="0.2">
      <c r="A29" s="13" t="s">
        <v>34</v>
      </c>
      <c r="B29" s="13"/>
      <c r="C29" s="18">
        <v>192517</v>
      </c>
      <c r="D29" t="s">
        <v>19</v>
      </c>
      <c r="E29" s="47"/>
      <c r="F29" s="48"/>
    </row>
    <row r="30" spans="1:6" x14ac:dyDescent="0.2">
      <c r="A30" s="17" t="s">
        <v>100</v>
      </c>
      <c r="B30" s="13"/>
      <c r="C30" s="18">
        <v>6568</v>
      </c>
      <c r="D30" s="30" t="s">
        <v>19</v>
      </c>
      <c r="E30" s="47"/>
      <c r="F30" s="48"/>
    </row>
    <row r="31" spans="1:6" x14ac:dyDescent="0.2">
      <c r="A31" s="17" t="s">
        <v>106</v>
      </c>
      <c r="B31" s="13"/>
      <c r="C31" s="18">
        <v>506</v>
      </c>
      <c r="D31" s="30" t="s">
        <v>19</v>
      </c>
      <c r="E31" s="47"/>
      <c r="F31" s="48"/>
    </row>
    <row r="32" spans="1:6" x14ac:dyDescent="0.2">
      <c r="A32" s="17" t="s">
        <v>101</v>
      </c>
      <c r="B32" s="13"/>
      <c r="C32" s="19">
        <v>21388</v>
      </c>
      <c r="D32" s="30" t="s">
        <v>19</v>
      </c>
      <c r="E32" s="47"/>
      <c r="F32" s="48"/>
    </row>
    <row r="33" spans="1:6" x14ac:dyDescent="0.2">
      <c r="A33" s="17" t="s">
        <v>102</v>
      </c>
      <c r="B33" s="31" t="s">
        <v>16</v>
      </c>
      <c r="C33" s="18">
        <v>24</v>
      </c>
      <c r="D33" s="30" t="s">
        <v>17</v>
      </c>
      <c r="E33" s="47"/>
      <c r="F33" s="48"/>
    </row>
    <row r="34" spans="1:6" x14ac:dyDescent="0.2">
      <c r="A34" s="17" t="s">
        <v>103</v>
      </c>
      <c r="B34" s="13"/>
      <c r="C34" s="18">
        <v>30748</v>
      </c>
      <c r="D34" s="30" t="s">
        <v>19</v>
      </c>
      <c r="E34" s="47"/>
      <c r="F34" s="48"/>
    </row>
    <row r="35" spans="1:6" x14ac:dyDescent="0.2">
      <c r="A35" s="32" t="s">
        <v>104</v>
      </c>
      <c r="B35" s="13"/>
      <c r="C35" s="18">
        <v>10188</v>
      </c>
      <c r="D35" s="30" t="s">
        <v>19</v>
      </c>
      <c r="E35" s="47"/>
      <c r="F35" s="48"/>
    </row>
    <row r="36" spans="1:6" x14ac:dyDescent="0.2">
      <c r="A36" s="17" t="s">
        <v>107</v>
      </c>
      <c r="B36" s="13"/>
      <c r="C36" s="18">
        <v>15</v>
      </c>
      <c r="D36" s="30" t="s">
        <v>19</v>
      </c>
      <c r="E36" s="47"/>
      <c r="F36" s="48"/>
    </row>
    <row r="37" spans="1:6" x14ac:dyDescent="0.2">
      <c r="A37" s="17" t="s">
        <v>105</v>
      </c>
      <c r="B37" s="13"/>
      <c r="C37" s="18">
        <v>30004</v>
      </c>
      <c r="D37" s="30" t="s">
        <v>19</v>
      </c>
      <c r="E37" s="47"/>
      <c r="F37" s="48"/>
    </row>
    <row r="38" spans="1:6" x14ac:dyDescent="0.2">
      <c r="A38" s="17" t="s">
        <v>65</v>
      </c>
      <c r="B38" s="13"/>
      <c r="C38" s="18">
        <v>43630</v>
      </c>
      <c r="D38" s="30" t="s">
        <v>19</v>
      </c>
      <c r="E38" s="47"/>
      <c r="F38" s="48"/>
    </row>
    <row r="39" spans="1:6" x14ac:dyDescent="0.2">
      <c r="A39" s="17"/>
      <c r="B39" s="13"/>
      <c r="C39" s="18"/>
      <c r="E39" s="47"/>
      <c r="F39" s="48"/>
    </row>
    <row r="40" spans="1:6" x14ac:dyDescent="0.2">
      <c r="A40" s="14" t="s">
        <v>39</v>
      </c>
      <c r="B40" s="13"/>
      <c r="C40" s="18"/>
      <c r="E40" s="47"/>
      <c r="F40" s="48"/>
    </row>
    <row r="41" spans="1:6" x14ac:dyDescent="0.2">
      <c r="A41" s="22" t="s">
        <v>58</v>
      </c>
      <c r="B41" s="22" t="s">
        <v>49</v>
      </c>
      <c r="C41" s="19">
        <v>48</v>
      </c>
      <c r="D41" s="9" t="s">
        <v>17</v>
      </c>
      <c r="E41" s="47"/>
      <c r="F41" s="48"/>
    </row>
    <row r="42" spans="1:6" x14ac:dyDescent="0.2">
      <c r="A42" s="13"/>
      <c r="B42" s="13"/>
      <c r="C42" s="18"/>
      <c r="E42" s="47"/>
      <c r="F42" s="48"/>
    </row>
    <row r="43" spans="1:6" x14ac:dyDescent="0.2">
      <c r="A43" s="20" t="s">
        <v>26</v>
      </c>
      <c r="B43" s="13"/>
      <c r="C43" s="18"/>
      <c r="E43" s="47"/>
      <c r="F43" s="48"/>
    </row>
    <row r="44" spans="1:6" x14ac:dyDescent="0.2">
      <c r="A44" s="23" t="s">
        <v>66</v>
      </c>
      <c r="B44" s="22" t="s">
        <v>49</v>
      </c>
      <c r="C44" s="18">
        <v>48</v>
      </c>
      <c r="D44" t="s">
        <v>17</v>
      </c>
      <c r="E44" s="47"/>
      <c r="F44" s="48"/>
    </row>
    <row r="45" spans="1:6" x14ac:dyDescent="0.2">
      <c r="A45" s="23" t="s">
        <v>67</v>
      </c>
      <c r="B45" s="13"/>
      <c r="C45" s="19">
        <v>2926</v>
      </c>
      <c r="D45" t="s">
        <v>19</v>
      </c>
      <c r="E45" s="47"/>
      <c r="F45" s="48"/>
    </row>
    <row r="46" spans="1:6" x14ac:dyDescent="0.2">
      <c r="A46" s="17" t="s">
        <v>27</v>
      </c>
      <c r="B46" s="22" t="s">
        <v>49</v>
      </c>
      <c r="C46" s="18">
        <v>48</v>
      </c>
      <c r="D46" t="s">
        <v>17</v>
      </c>
      <c r="E46" s="47"/>
      <c r="F46" s="48"/>
    </row>
    <row r="47" spans="1:6" x14ac:dyDescent="0.2">
      <c r="A47" s="17"/>
      <c r="B47" s="13"/>
      <c r="C47" s="19"/>
      <c r="E47" s="47"/>
      <c r="F47" s="48"/>
    </row>
    <row r="48" spans="1:6" x14ac:dyDescent="0.2">
      <c r="A48" s="17"/>
      <c r="B48" s="22"/>
      <c r="C48" s="18"/>
      <c r="E48" s="47"/>
      <c r="F48" s="48"/>
    </row>
    <row r="49" spans="1:6" x14ac:dyDescent="0.2">
      <c r="A49" s="20" t="s">
        <v>70</v>
      </c>
      <c r="B49" s="22"/>
      <c r="C49" s="18"/>
      <c r="E49" s="47"/>
      <c r="F49" s="48"/>
    </row>
    <row r="50" spans="1:6" x14ac:dyDescent="0.2">
      <c r="A50" s="20"/>
      <c r="B50" s="22"/>
      <c r="C50" s="18"/>
      <c r="E50" s="47"/>
      <c r="F50" s="48"/>
    </row>
    <row r="51" spans="1:6" x14ac:dyDescent="0.2">
      <c r="A51" s="17"/>
      <c r="B51" s="13"/>
      <c r="C51" s="18"/>
      <c r="E51" s="47"/>
      <c r="F51" s="48"/>
    </row>
    <row r="52" spans="1:6" x14ac:dyDescent="0.2">
      <c r="A52" s="20" t="s">
        <v>28</v>
      </c>
      <c r="B52" s="13"/>
      <c r="C52" s="18"/>
      <c r="E52" s="47"/>
      <c r="F52" s="48"/>
    </row>
    <row r="53" spans="1:6" x14ac:dyDescent="0.2">
      <c r="A53" s="13" t="s">
        <v>29</v>
      </c>
      <c r="B53" s="13"/>
      <c r="C53" s="18"/>
      <c r="E53" s="47"/>
      <c r="F53" s="48"/>
    </row>
    <row r="54" spans="1:6" x14ac:dyDescent="0.2">
      <c r="A54" s="13" t="s">
        <v>30</v>
      </c>
      <c r="B54" s="13"/>
      <c r="C54" s="18"/>
      <c r="E54" s="47"/>
      <c r="F54" s="48"/>
    </row>
    <row r="55" spans="1:6" x14ac:dyDescent="0.2">
      <c r="A55" s="13"/>
      <c r="B55" s="13"/>
      <c r="C55" s="18"/>
      <c r="E55" s="47"/>
      <c r="F55" s="48"/>
    </row>
    <row r="56" spans="1:6" x14ac:dyDescent="0.2">
      <c r="A56" s="13"/>
      <c r="B56" s="13"/>
      <c r="C56" s="18"/>
      <c r="E56" s="47"/>
      <c r="F56" s="48"/>
    </row>
    <row r="57" spans="1:6" x14ac:dyDescent="0.2">
      <c r="A57" s="13"/>
      <c r="B57" s="13"/>
      <c r="C57" s="18"/>
      <c r="E57" s="47"/>
      <c r="F57" s="48"/>
    </row>
    <row r="58" spans="1:6" x14ac:dyDescent="0.2">
      <c r="A58" s="26" t="s">
        <v>72</v>
      </c>
      <c r="B58" s="13"/>
      <c r="C58" s="18"/>
      <c r="E58" s="47"/>
      <c r="F58" s="48"/>
    </row>
    <row r="59" spans="1:6" x14ac:dyDescent="0.2">
      <c r="A59" s="27" t="s">
        <v>71</v>
      </c>
      <c r="B59" s="28"/>
      <c r="C59" s="29"/>
      <c r="E59" s="47"/>
      <c r="F59" s="48"/>
    </row>
    <row r="60" spans="1:6" x14ac:dyDescent="0.2">
      <c r="A60" s="26"/>
      <c r="B60" s="13"/>
      <c r="C60" s="18"/>
      <c r="D60" s="34"/>
      <c r="E60" s="47"/>
      <c r="F60" s="48"/>
    </row>
    <row r="61" spans="1:6" x14ac:dyDescent="0.2">
      <c r="E61" s="49" t="s">
        <v>31</v>
      </c>
      <c r="F61" s="48">
        <f>SUM(F8:F58)</f>
        <v>0</v>
      </c>
    </row>
  </sheetData>
  <mergeCells count="1">
    <mergeCell ref="E5:F5"/>
  </mergeCells>
  <phoneticPr fontId="0" type="noConversion"/>
  <pageMargins left="0.25" right="0.27" top="1" bottom="1" header="0.5" footer="0.5"/>
  <pageSetup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K26" sqref="K26"/>
    </sheetView>
  </sheetViews>
  <sheetFormatPr defaultRowHeight="12.75" x14ac:dyDescent="0.2"/>
  <cols>
    <col min="1" max="1" width="44.28515625" customWidth="1"/>
    <col min="2" max="2" width="21.5703125" customWidth="1"/>
    <col min="3" max="3" width="16.85546875" style="1" customWidth="1"/>
    <col min="4" max="4" width="11.140625" bestFit="1" customWidth="1"/>
    <col min="5" max="5" width="11.7109375" style="40" customWidth="1"/>
    <col min="6" max="6" width="15.7109375" style="41" customWidth="1"/>
  </cols>
  <sheetData>
    <row r="1" spans="1:6" ht="18" x14ac:dyDescent="0.25">
      <c r="A1" s="5" t="s">
        <v>89</v>
      </c>
      <c r="B1" s="4"/>
      <c r="C1" s="6"/>
      <c r="D1" s="4"/>
      <c r="E1" s="53"/>
      <c r="F1" s="54"/>
    </row>
    <row r="2" spans="1:6" x14ac:dyDescent="0.2">
      <c r="A2" s="7"/>
    </row>
    <row r="3" spans="1:6" x14ac:dyDescent="0.2">
      <c r="A3" s="7"/>
    </row>
    <row r="4" spans="1:6" ht="15.75" x14ac:dyDescent="0.25">
      <c r="A4" s="2" t="s">
        <v>35</v>
      </c>
      <c r="B4" s="2" t="s">
        <v>36</v>
      </c>
    </row>
    <row r="5" spans="1:6" ht="15.75" x14ac:dyDescent="0.25">
      <c r="A5" s="2"/>
      <c r="E5" s="55"/>
      <c r="F5" s="55"/>
    </row>
    <row r="6" spans="1:6" ht="15.75" x14ac:dyDescent="0.25">
      <c r="A6" s="2"/>
    </row>
    <row r="7" spans="1:6" ht="25.5" x14ac:dyDescent="0.2">
      <c r="B7" s="11" t="s">
        <v>9</v>
      </c>
      <c r="C7" s="12" t="s">
        <v>10</v>
      </c>
      <c r="D7" s="11" t="s">
        <v>11</v>
      </c>
      <c r="E7" s="45" t="s">
        <v>12</v>
      </c>
      <c r="F7" s="46" t="s">
        <v>13</v>
      </c>
    </row>
    <row r="8" spans="1:6" x14ac:dyDescent="0.2">
      <c r="A8" s="14" t="s">
        <v>14</v>
      </c>
      <c r="B8" s="15"/>
      <c r="C8" s="16"/>
      <c r="D8" s="11"/>
      <c r="E8" s="45"/>
      <c r="F8" s="46"/>
    </row>
    <row r="9" spans="1:6" x14ac:dyDescent="0.2">
      <c r="A9" s="17" t="s">
        <v>15</v>
      </c>
      <c r="B9" s="13" t="s">
        <v>37</v>
      </c>
      <c r="C9" s="18">
        <v>12</v>
      </c>
      <c r="D9" t="s">
        <v>17</v>
      </c>
      <c r="E9" s="47"/>
      <c r="F9" s="48"/>
    </row>
    <row r="10" spans="1:6" x14ac:dyDescent="0.2">
      <c r="A10" s="17" t="s">
        <v>18</v>
      </c>
      <c r="B10" s="13"/>
      <c r="C10" s="19">
        <v>1558</v>
      </c>
      <c r="D10" t="s">
        <v>19</v>
      </c>
      <c r="E10" s="47"/>
      <c r="F10" s="48"/>
    </row>
    <row r="11" spans="1:6" x14ac:dyDescent="0.2">
      <c r="A11" s="17" t="s">
        <v>38</v>
      </c>
      <c r="B11" s="13"/>
      <c r="C11" s="19">
        <v>2</v>
      </c>
      <c r="D11" t="s">
        <v>19</v>
      </c>
      <c r="E11" s="47"/>
      <c r="F11" s="48"/>
    </row>
    <row r="12" spans="1:6" x14ac:dyDescent="0.2">
      <c r="A12" s="23" t="s">
        <v>74</v>
      </c>
      <c r="B12" s="22" t="s">
        <v>37</v>
      </c>
      <c r="C12" s="21">
        <v>12</v>
      </c>
      <c r="D12" s="9" t="s">
        <v>17</v>
      </c>
      <c r="E12" s="47"/>
      <c r="F12" s="48"/>
    </row>
    <row r="13" spans="1:6" x14ac:dyDescent="0.2">
      <c r="A13" s="17"/>
      <c r="B13" s="13"/>
      <c r="C13" s="18"/>
      <c r="E13" s="47"/>
      <c r="F13" s="48"/>
    </row>
    <row r="14" spans="1:6" x14ac:dyDescent="0.2">
      <c r="A14" s="20" t="s">
        <v>39</v>
      </c>
      <c r="B14" s="13"/>
      <c r="C14" s="18"/>
      <c r="E14" s="47"/>
      <c r="F14" s="48"/>
    </row>
    <row r="15" spans="1:6" x14ac:dyDescent="0.2">
      <c r="A15" s="17" t="s">
        <v>40</v>
      </c>
      <c r="B15" s="13" t="s">
        <v>37</v>
      </c>
      <c r="C15" s="18">
        <v>12</v>
      </c>
      <c r="D15" t="s">
        <v>17</v>
      </c>
      <c r="E15" s="47"/>
      <c r="F15" s="48"/>
    </row>
    <row r="16" spans="1:6" x14ac:dyDescent="0.2">
      <c r="A16" s="9" t="s">
        <v>75</v>
      </c>
      <c r="B16" s="13"/>
      <c r="C16" s="18">
        <v>188</v>
      </c>
      <c r="D16" s="9" t="s">
        <v>19</v>
      </c>
      <c r="E16" s="47"/>
      <c r="F16" s="48"/>
    </row>
    <row r="17" spans="1:6" x14ac:dyDescent="0.2">
      <c r="A17" s="31" t="s">
        <v>88</v>
      </c>
      <c r="B17" s="13"/>
      <c r="C17" s="18">
        <v>1</v>
      </c>
      <c r="D17" s="30" t="s">
        <v>19</v>
      </c>
      <c r="E17" s="47"/>
      <c r="F17" s="48"/>
    </row>
    <row r="18" spans="1:6" x14ac:dyDescent="0.2">
      <c r="A18" s="13"/>
      <c r="B18" s="13"/>
      <c r="C18" s="18"/>
      <c r="E18" s="47"/>
      <c r="F18" s="48"/>
    </row>
    <row r="19" spans="1:6" x14ac:dyDescent="0.2">
      <c r="A19" s="20" t="s">
        <v>26</v>
      </c>
      <c r="B19" s="13"/>
      <c r="C19" s="18"/>
      <c r="E19" s="47"/>
      <c r="F19" s="48"/>
    </row>
    <row r="20" spans="1:6" x14ac:dyDescent="0.2">
      <c r="A20" s="23" t="s">
        <v>66</v>
      </c>
      <c r="B20" s="22" t="s">
        <v>37</v>
      </c>
      <c r="C20" s="18">
        <v>12</v>
      </c>
      <c r="D20" t="s">
        <v>17</v>
      </c>
      <c r="E20" s="47"/>
      <c r="F20" s="48"/>
    </row>
    <row r="21" spans="1:6" x14ac:dyDescent="0.2">
      <c r="A21" s="23" t="s">
        <v>67</v>
      </c>
      <c r="B21" s="13"/>
      <c r="C21" s="19">
        <v>1749</v>
      </c>
      <c r="D21" t="s">
        <v>19</v>
      </c>
      <c r="E21" s="47"/>
      <c r="F21" s="48"/>
    </row>
    <row r="22" spans="1:6" x14ac:dyDescent="0.2">
      <c r="A22" s="17" t="s">
        <v>27</v>
      </c>
      <c r="B22" s="13" t="s">
        <v>37</v>
      </c>
      <c r="C22" s="18">
        <v>12</v>
      </c>
      <c r="D22" t="s">
        <v>17</v>
      </c>
      <c r="E22" s="47"/>
      <c r="F22" s="48"/>
    </row>
    <row r="23" spans="1:6" x14ac:dyDescent="0.2">
      <c r="A23" s="17"/>
      <c r="B23" s="13"/>
      <c r="C23" s="18"/>
      <c r="E23" s="47"/>
      <c r="F23" s="48"/>
    </row>
    <row r="24" spans="1:6" x14ac:dyDescent="0.2">
      <c r="A24" s="17"/>
      <c r="B24" s="13"/>
      <c r="C24" s="18"/>
      <c r="E24" s="47"/>
      <c r="F24" s="48"/>
    </row>
    <row r="25" spans="1:6" x14ac:dyDescent="0.2">
      <c r="A25" s="20" t="s">
        <v>76</v>
      </c>
      <c r="B25" s="13"/>
      <c r="C25" s="18"/>
      <c r="E25" s="47"/>
      <c r="F25" s="48"/>
    </row>
    <row r="26" spans="1:6" ht="12.75" customHeight="1" x14ac:dyDescent="0.2">
      <c r="A26" s="23" t="s">
        <v>45</v>
      </c>
      <c r="B26" s="22" t="s">
        <v>77</v>
      </c>
      <c r="C26" s="18">
        <v>12</v>
      </c>
      <c r="D26" s="9" t="s">
        <v>17</v>
      </c>
      <c r="E26" s="47"/>
      <c r="F26" s="56" t="s">
        <v>87</v>
      </c>
    </row>
    <row r="27" spans="1:6" x14ac:dyDescent="0.2">
      <c r="A27" s="23" t="s">
        <v>78</v>
      </c>
      <c r="B27" s="13"/>
      <c r="C27" s="18"/>
      <c r="D27" s="9" t="s">
        <v>19</v>
      </c>
      <c r="E27" s="47"/>
      <c r="F27" s="57"/>
    </row>
    <row r="28" spans="1:6" x14ac:dyDescent="0.2">
      <c r="A28" s="23" t="s">
        <v>79</v>
      </c>
      <c r="B28" s="13"/>
      <c r="C28" s="18"/>
      <c r="D28" s="9" t="s">
        <v>19</v>
      </c>
      <c r="E28" s="47"/>
      <c r="F28" s="57"/>
    </row>
    <row r="29" spans="1:6" x14ac:dyDescent="0.2">
      <c r="A29" s="23" t="s">
        <v>80</v>
      </c>
      <c r="B29" s="13"/>
      <c r="C29" s="18"/>
      <c r="D29" s="9" t="s">
        <v>19</v>
      </c>
      <c r="E29" s="47"/>
      <c r="F29" s="57"/>
    </row>
    <row r="30" spans="1:6" x14ac:dyDescent="0.2">
      <c r="A30" s="23" t="s">
        <v>55</v>
      </c>
      <c r="B30" s="13"/>
      <c r="C30" s="18"/>
      <c r="D30" s="9" t="s">
        <v>17</v>
      </c>
      <c r="E30" s="47"/>
      <c r="F30" s="57"/>
    </row>
    <row r="31" spans="1:6" x14ac:dyDescent="0.2">
      <c r="A31" s="23" t="s">
        <v>81</v>
      </c>
      <c r="B31" s="22" t="s">
        <v>53</v>
      </c>
      <c r="C31" s="18"/>
      <c r="D31" s="9" t="s">
        <v>19</v>
      </c>
      <c r="E31" s="47"/>
      <c r="F31" s="57"/>
    </row>
    <row r="32" spans="1:6" x14ac:dyDescent="0.2">
      <c r="A32" s="17" t="s">
        <v>108</v>
      </c>
      <c r="B32" s="22" t="s">
        <v>86</v>
      </c>
      <c r="C32" s="18"/>
      <c r="D32" s="9" t="s">
        <v>86</v>
      </c>
      <c r="E32" s="47"/>
      <c r="F32" s="57"/>
    </row>
    <row r="33" spans="1:6" x14ac:dyDescent="0.2">
      <c r="A33" s="23" t="s">
        <v>82</v>
      </c>
      <c r="B33" s="22" t="s">
        <v>77</v>
      </c>
      <c r="C33" s="18"/>
      <c r="D33" s="9" t="s">
        <v>17</v>
      </c>
      <c r="E33" s="47"/>
      <c r="F33" s="57"/>
    </row>
    <row r="34" spans="1:6" x14ac:dyDescent="0.2">
      <c r="A34" s="23" t="s">
        <v>83</v>
      </c>
      <c r="B34" s="22" t="s">
        <v>77</v>
      </c>
      <c r="C34" s="18"/>
      <c r="D34" s="9" t="s">
        <v>17</v>
      </c>
      <c r="E34" s="47"/>
      <c r="F34" s="57"/>
    </row>
    <row r="35" spans="1:6" x14ac:dyDescent="0.2">
      <c r="A35" s="23" t="s">
        <v>84</v>
      </c>
      <c r="B35" s="22" t="s">
        <v>77</v>
      </c>
      <c r="C35" s="18"/>
      <c r="D35" s="9" t="s">
        <v>17</v>
      </c>
      <c r="E35" s="47"/>
      <c r="F35" s="57"/>
    </row>
    <row r="36" spans="1:6" x14ac:dyDescent="0.2">
      <c r="A36" s="23" t="s">
        <v>85</v>
      </c>
      <c r="B36" s="22" t="s">
        <v>53</v>
      </c>
      <c r="C36" s="18"/>
      <c r="D36" s="9" t="s">
        <v>33</v>
      </c>
      <c r="E36" s="47"/>
      <c r="F36" s="57"/>
    </row>
    <row r="37" spans="1:6" x14ac:dyDescent="0.2">
      <c r="A37" s="23"/>
      <c r="B37" s="13"/>
      <c r="C37" s="18"/>
      <c r="E37" s="47"/>
      <c r="F37" s="48"/>
    </row>
    <row r="38" spans="1:6" x14ac:dyDescent="0.2">
      <c r="A38" s="17"/>
      <c r="B38" s="13"/>
      <c r="C38" s="18"/>
      <c r="E38" s="47"/>
      <c r="F38" s="48"/>
    </row>
    <row r="39" spans="1:6" x14ac:dyDescent="0.2">
      <c r="A39" s="20" t="s">
        <v>28</v>
      </c>
      <c r="B39" s="13"/>
      <c r="C39" s="18"/>
      <c r="E39" s="47"/>
      <c r="F39" s="48"/>
    </row>
    <row r="40" spans="1:6" x14ac:dyDescent="0.2">
      <c r="A40" s="13" t="s">
        <v>29</v>
      </c>
      <c r="B40" s="13"/>
      <c r="C40" s="18"/>
      <c r="E40" s="47"/>
      <c r="F40" s="48"/>
    </row>
    <row r="41" spans="1:6" x14ac:dyDescent="0.2">
      <c r="A41" s="13" t="s">
        <v>30</v>
      </c>
      <c r="B41" s="13"/>
      <c r="C41" s="18"/>
      <c r="E41" s="47"/>
      <c r="F41" s="48"/>
    </row>
    <row r="42" spans="1:6" x14ac:dyDescent="0.2">
      <c r="A42" s="13"/>
      <c r="B42" s="13"/>
      <c r="C42" s="18"/>
      <c r="E42" s="47"/>
      <c r="F42" s="48"/>
    </row>
    <row r="43" spans="1:6" x14ac:dyDescent="0.2">
      <c r="A43" s="13"/>
      <c r="B43" s="13"/>
      <c r="C43" s="18"/>
      <c r="E43" s="47"/>
      <c r="F43" s="48"/>
    </row>
    <row r="44" spans="1:6" x14ac:dyDescent="0.2">
      <c r="A44" s="26" t="s">
        <v>72</v>
      </c>
      <c r="B44" s="13"/>
      <c r="C44" s="18"/>
      <c r="E44" s="47"/>
      <c r="F44" s="48"/>
    </row>
    <row r="45" spans="1:6" x14ac:dyDescent="0.2">
      <c r="A45" s="27" t="s">
        <v>71</v>
      </c>
      <c r="B45" s="13"/>
      <c r="C45" s="18"/>
      <c r="E45" s="47"/>
      <c r="F45" s="48"/>
    </row>
    <row r="46" spans="1:6" x14ac:dyDescent="0.2">
      <c r="A46" s="13"/>
      <c r="B46" s="13"/>
      <c r="C46" s="18"/>
      <c r="E46" s="47"/>
      <c r="F46" s="48"/>
    </row>
    <row r="47" spans="1:6" x14ac:dyDescent="0.2">
      <c r="E47" s="49" t="s">
        <v>31</v>
      </c>
      <c r="F47" s="48">
        <f>SUM(F8:F44)</f>
        <v>0</v>
      </c>
    </row>
  </sheetData>
  <mergeCells count="2">
    <mergeCell ref="F26:F36"/>
    <mergeCell ref="E5:F5"/>
  </mergeCells>
  <phoneticPr fontId="0" type="noConversion"/>
  <pageMargins left="0.25" right="0.27" top="1" bottom="1" header="0.5" footer="0.5"/>
  <pageSetup scale="5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3"/>
  <sheetViews>
    <sheetView tabSelected="1" zoomScale="80" zoomScaleNormal="80" zoomScaleSheetLayoutView="100" workbookViewId="0">
      <selection activeCell="S48" sqref="S48"/>
    </sheetView>
  </sheetViews>
  <sheetFormatPr defaultRowHeight="12.75" x14ac:dyDescent="0.2"/>
  <cols>
    <col min="1" max="1" width="56.140625" style="68" customWidth="1"/>
    <col min="2" max="2" width="12.7109375" style="102" customWidth="1"/>
    <col min="3" max="14" width="12.7109375" style="68" customWidth="1"/>
    <col min="15" max="15" width="15.7109375" style="68" customWidth="1"/>
    <col min="16" max="16384" width="9.140625" style="68"/>
  </cols>
  <sheetData>
    <row r="1" spans="1:16" ht="15.75" x14ac:dyDescent="0.25">
      <c r="A1" s="65" t="s">
        <v>119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ht="15.75" x14ac:dyDescent="0.25">
      <c r="A2" s="65" t="s">
        <v>120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6" ht="15.75" x14ac:dyDescent="0.25">
      <c r="A4" s="69" t="s">
        <v>121</v>
      </c>
      <c r="B4" s="70"/>
      <c r="C4" s="69"/>
      <c r="D4" s="69"/>
      <c r="E4" s="69" t="s">
        <v>122</v>
      </c>
      <c r="F4" s="71"/>
    </row>
    <row r="5" spans="1:16" x14ac:dyDescent="0.2">
      <c r="A5" s="72"/>
      <c r="B5" s="73"/>
      <c r="C5" s="72"/>
      <c r="D5" s="72"/>
      <c r="E5" s="72"/>
    </row>
    <row r="6" spans="1:16" ht="15" x14ac:dyDescent="0.25">
      <c r="A6" s="74"/>
      <c r="B6" s="75" t="s">
        <v>123</v>
      </c>
      <c r="C6" s="76">
        <v>44032</v>
      </c>
      <c r="D6" s="76">
        <v>44064</v>
      </c>
      <c r="E6" s="76">
        <v>44096</v>
      </c>
      <c r="F6" s="76">
        <v>44127</v>
      </c>
      <c r="G6" s="76">
        <v>44159</v>
      </c>
      <c r="H6" s="76">
        <v>44190</v>
      </c>
      <c r="I6" s="76">
        <v>44222</v>
      </c>
      <c r="J6" s="76">
        <v>44254</v>
      </c>
      <c r="K6" s="76">
        <v>44283</v>
      </c>
      <c r="L6" s="76">
        <v>44315</v>
      </c>
      <c r="M6" s="76">
        <v>44346</v>
      </c>
      <c r="N6" s="76">
        <v>44367</v>
      </c>
      <c r="O6" s="77" t="s">
        <v>124</v>
      </c>
    </row>
    <row r="7" spans="1:16" ht="15" x14ac:dyDescent="0.25">
      <c r="A7" s="74"/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</row>
    <row r="8" spans="1:16" x14ac:dyDescent="0.2">
      <c r="A8" s="81" t="s">
        <v>125</v>
      </c>
      <c r="B8" s="82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6" x14ac:dyDescent="0.2">
      <c r="A9" s="64" t="s">
        <v>45</v>
      </c>
      <c r="B9" s="83">
        <v>11</v>
      </c>
      <c r="C9" s="84">
        <v>1</v>
      </c>
      <c r="D9" s="84">
        <v>1</v>
      </c>
      <c r="E9" s="84">
        <v>1</v>
      </c>
      <c r="F9" s="84">
        <v>1</v>
      </c>
      <c r="G9" s="84">
        <v>1</v>
      </c>
      <c r="H9" s="84">
        <v>1</v>
      </c>
      <c r="I9" s="84">
        <v>1</v>
      </c>
      <c r="J9" s="84">
        <v>1</v>
      </c>
      <c r="K9" s="84">
        <v>1</v>
      </c>
      <c r="L9" s="84">
        <v>1</v>
      </c>
      <c r="M9" s="84">
        <v>1</v>
      </c>
      <c r="N9" s="84">
        <v>1</v>
      </c>
      <c r="O9" s="85">
        <f>SUM(C9:N9)</f>
        <v>12</v>
      </c>
      <c r="P9" s="86"/>
    </row>
    <row r="10" spans="1:16" x14ac:dyDescent="0.2">
      <c r="A10" s="64" t="s">
        <v>126</v>
      </c>
      <c r="B10" s="83">
        <v>0.15</v>
      </c>
      <c r="C10" s="84">
        <v>44</v>
      </c>
      <c r="D10" s="84">
        <v>37</v>
      </c>
      <c r="E10" s="84">
        <v>38</v>
      </c>
      <c r="F10" s="84">
        <v>41</v>
      </c>
      <c r="G10" s="84">
        <v>41</v>
      </c>
      <c r="H10" s="84">
        <v>37</v>
      </c>
      <c r="I10" s="84">
        <v>34</v>
      </c>
      <c r="J10" s="84">
        <v>32</v>
      </c>
      <c r="K10" s="84">
        <v>36</v>
      </c>
      <c r="L10" s="84">
        <v>34</v>
      </c>
      <c r="M10" s="84">
        <v>29</v>
      </c>
      <c r="N10" s="84">
        <v>33</v>
      </c>
      <c r="O10" s="85">
        <f>SUM(C10:N10)</f>
        <v>436</v>
      </c>
      <c r="P10" s="86"/>
    </row>
    <row r="11" spans="1:16" x14ac:dyDescent="0.2">
      <c r="A11" s="64" t="s">
        <v>127</v>
      </c>
      <c r="B11" s="83">
        <v>0.2</v>
      </c>
      <c r="C11" s="84">
        <v>53</v>
      </c>
      <c r="D11" s="84">
        <v>39</v>
      </c>
      <c r="E11" s="87">
        <v>39</v>
      </c>
      <c r="F11" s="87">
        <v>38</v>
      </c>
      <c r="G11" s="84">
        <v>33</v>
      </c>
      <c r="H11" s="84">
        <v>39</v>
      </c>
      <c r="I11" s="84">
        <v>36</v>
      </c>
      <c r="J11" s="84">
        <v>28</v>
      </c>
      <c r="K11" s="84">
        <v>40</v>
      </c>
      <c r="L11" s="84">
        <v>43</v>
      </c>
      <c r="M11" s="84">
        <v>43</v>
      </c>
      <c r="N11" s="84">
        <v>45</v>
      </c>
      <c r="O11" s="85">
        <f>SUM(C11:N11)</f>
        <v>476</v>
      </c>
      <c r="P11" s="86"/>
    </row>
    <row r="12" spans="1:16" x14ac:dyDescent="0.2">
      <c r="A12" s="64" t="s">
        <v>55</v>
      </c>
      <c r="B12" s="83">
        <v>10</v>
      </c>
      <c r="C12" s="84">
        <v>1</v>
      </c>
      <c r="D12" s="84">
        <v>1</v>
      </c>
      <c r="E12" s="87">
        <v>1</v>
      </c>
      <c r="F12" s="87">
        <v>1</v>
      </c>
      <c r="G12" s="84">
        <v>1</v>
      </c>
      <c r="H12" s="84">
        <v>1</v>
      </c>
      <c r="I12" s="84">
        <v>1</v>
      </c>
      <c r="J12" s="84">
        <v>1</v>
      </c>
      <c r="K12" s="84">
        <v>1</v>
      </c>
      <c r="L12" s="84">
        <v>1</v>
      </c>
      <c r="M12" s="84">
        <v>1</v>
      </c>
      <c r="N12" s="84">
        <v>1</v>
      </c>
      <c r="O12" s="85">
        <f>SUM(C12:N12)</f>
        <v>12</v>
      </c>
      <c r="P12" s="86"/>
    </row>
    <row r="13" spans="1:16" x14ac:dyDescent="0.2">
      <c r="A13" s="64"/>
      <c r="B13" s="83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5"/>
      <c r="P13" s="86"/>
    </row>
    <row r="14" spans="1:16" x14ac:dyDescent="0.2">
      <c r="A14" s="89" t="s">
        <v>24</v>
      </c>
      <c r="B14" s="90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5"/>
      <c r="P14" s="86"/>
    </row>
    <row r="15" spans="1:16" x14ac:dyDescent="0.2">
      <c r="A15" s="91" t="s">
        <v>56</v>
      </c>
      <c r="B15" s="92">
        <v>0.1</v>
      </c>
      <c r="C15" s="84">
        <v>8640</v>
      </c>
      <c r="D15" s="84">
        <v>8271</v>
      </c>
      <c r="E15" s="84">
        <v>7842</v>
      </c>
      <c r="F15" s="84">
        <v>7364</v>
      </c>
      <c r="G15" s="84">
        <v>7489</v>
      </c>
      <c r="H15" s="84">
        <v>7864</v>
      </c>
      <c r="I15" s="84">
        <v>7710</v>
      </c>
      <c r="J15" s="84">
        <v>6870</v>
      </c>
      <c r="K15" s="84">
        <v>8496</v>
      </c>
      <c r="L15" s="84">
        <v>7230</v>
      </c>
      <c r="M15" s="84">
        <v>6396</v>
      </c>
      <c r="N15" s="84">
        <v>6935</v>
      </c>
      <c r="O15" s="85">
        <f>SUM(C15:N15)</f>
        <v>91107</v>
      </c>
      <c r="P15" s="86"/>
    </row>
    <row r="16" spans="1:16" x14ac:dyDescent="0.2">
      <c r="A16" s="64" t="s">
        <v>46</v>
      </c>
      <c r="B16" s="83">
        <v>6</v>
      </c>
      <c r="C16" s="84">
        <v>21</v>
      </c>
      <c r="D16" s="84">
        <v>16</v>
      </c>
      <c r="E16" s="84">
        <v>17</v>
      </c>
      <c r="F16" s="84">
        <v>20</v>
      </c>
      <c r="G16" s="84">
        <v>22</v>
      </c>
      <c r="H16" s="84">
        <v>15</v>
      </c>
      <c r="I16" s="84">
        <v>15</v>
      </c>
      <c r="J16" s="84">
        <v>13</v>
      </c>
      <c r="K16" s="84">
        <v>13</v>
      </c>
      <c r="L16" s="84">
        <v>12</v>
      </c>
      <c r="M16" s="84">
        <v>9</v>
      </c>
      <c r="N16" s="84">
        <v>11</v>
      </c>
      <c r="O16" s="85">
        <f>SUM(C16:N16)</f>
        <v>184</v>
      </c>
      <c r="P16" s="86"/>
    </row>
    <row r="17" spans="1:16" x14ac:dyDescent="0.2">
      <c r="A17" s="64" t="s">
        <v>57</v>
      </c>
      <c r="B17" s="83">
        <v>14</v>
      </c>
      <c r="C17" s="84">
        <v>1</v>
      </c>
      <c r="D17" s="84">
        <v>1</v>
      </c>
      <c r="E17" s="84">
        <v>1</v>
      </c>
      <c r="F17" s="84">
        <v>1</v>
      </c>
      <c r="G17" s="84">
        <v>1</v>
      </c>
      <c r="H17" s="84">
        <v>1</v>
      </c>
      <c r="I17" s="84">
        <v>1</v>
      </c>
      <c r="J17" s="84">
        <v>1</v>
      </c>
      <c r="K17" s="84">
        <v>1</v>
      </c>
      <c r="L17" s="84">
        <v>1</v>
      </c>
      <c r="M17" s="84">
        <v>1</v>
      </c>
      <c r="N17" s="84">
        <v>1</v>
      </c>
      <c r="O17" s="85">
        <f>SUM(C17:N17)</f>
        <v>12</v>
      </c>
      <c r="P17" s="86"/>
    </row>
    <row r="18" spans="1:16" x14ac:dyDescent="0.2">
      <c r="A18" s="64" t="s">
        <v>128</v>
      </c>
      <c r="B18" s="83">
        <v>0</v>
      </c>
      <c r="C18" s="84">
        <v>1</v>
      </c>
      <c r="D18" s="84">
        <v>1</v>
      </c>
      <c r="E18" s="84">
        <v>1</v>
      </c>
      <c r="F18" s="84">
        <v>1</v>
      </c>
      <c r="G18" s="84">
        <v>1</v>
      </c>
      <c r="H18" s="84">
        <v>1</v>
      </c>
      <c r="I18" s="84">
        <v>1</v>
      </c>
      <c r="J18" s="84">
        <v>1</v>
      </c>
      <c r="K18" s="84">
        <v>1</v>
      </c>
      <c r="L18" s="84">
        <v>1</v>
      </c>
      <c r="M18" s="84">
        <v>1</v>
      </c>
      <c r="N18" s="84">
        <v>1</v>
      </c>
      <c r="O18" s="85">
        <f>SUM(C18:N18)</f>
        <v>12</v>
      </c>
      <c r="P18" s="86"/>
    </row>
    <row r="19" spans="1:16" x14ac:dyDescent="0.2">
      <c r="A19" s="64"/>
      <c r="B19" s="83"/>
      <c r="C19" s="93"/>
      <c r="D19" s="93"/>
      <c r="E19" s="93"/>
      <c r="F19" s="93"/>
      <c r="G19" s="93"/>
      <c r="H19" s="93"/>
      <c r="I19" s="93"/>
      <c r="J19" s="88"/>
      <c r="K19" s="88"/>
      <c r="L19" s="88"/>
      <c r="M19" s="93"/>
      <c r="N19" s="88"/>
      <c r="O19" s="85"/>
      <c r="P19" s="86"/>
    </row>
    <row r="20" spans="1:16" x14ac:dyDescent="0.2">
      <c r="A20" s="89" t="s">
        <v>21</v>
      </c>
      <c r="B20" s="90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5"/>
      <c r="P20" s="86"/>
    </row>
    <row r="21" spans="1:16" x14ac:dyDescent="0.2">
      <c r="A21" s="64" t="s">
        <v>129</v>
      </c>
      <c r="B21" s="83">
        <v>70</v>
      </c>
      <c r="C21" s="84">
        <v>1</v>
      </c>
      <c r="D21" s="84">
        <v>1</v>
      </c>
      <c r="E21" s="84">
        <v>1</v>
      </c>
      <c r="F21" s="84">
        <v>1</v>
      </c>
      <c r="G21" s="84">
        <v>1</v>
      </c>
      <c r="H21" s="84">
        <v>1</v>
      </c>
      <c r="I21" s="84">
        <v>1</v>
      </c>
      <c r="J21" s="84">
        <v>1</v>
      </c>
      <c r="K21" s="84">
        <v>1</v>
      </c>
      <c r="L21" s="84">
        <v>1</v>
      </c>
      <c r="M21" s="84">
        <v>1</v>
      </c>
      <c r="N21" s="84">
        <v>1</v>
      </c>
      <c r="O21" s="85">
        <f>SUM(C21:N21)</f>
        <v>12</v>
      </c>
      <c r="P21" s="86"/>
    </row>
    <row r="22" spans="1:16" x14ac:dyDescent="0.2">
      <c r="A22" s="64" t="s">
        <v>130</v>
      </c>
      <c r="B22" s="83">
        <v>0.2</v>
      </c>
      <c r="C22" s="84">
        <f>1964+6676</f>
        <v>8640</v>
      </c>
      <c r="D22" s="84">
        <f>1759+6512</f>
        <v>8271</v>
      </c>
      <c r="E22" s="84">
        <f>1636+6206</f>
        <v>7842</v>
      </c>
      <c r="F22" s="84">
        <f>1311+6053</f>
        <v>7364</v>
      </c>
      <c r="G22" s="84">
        <f>1067+6422</f>
        <v>7489</v>
      </c>
      <c r="H22" s="84">
        <f>1392+6471</f>
        <v>7863</v>
      </c>
      <c r="I22" s="84">
        <f>1386+6324</f>
        <v>7710</v>
      </c>
      <c r="J22" s="84">
        <f>1793+5077</f>
        <v>6870</v>
      </c>
      <c r="K22" s="84">
        <f>2264+6232</f>
        <v>8496</v>
      </c>
      <c r="L22" s="84">
        <f>1855+5375</f>
        <v>7230</v>
      </c>
      <c r="M22" s="84">
        <f>1443+4953</f>
        <v>6396</v>
      </c>
      <c r="N22" s="84">
        <f>1639+5295</f>
        <v>6934</v>
      </c>
      <c r="O22" s="85">
        <f t="shared" ref="O22:O40" si="0">SUM(C22:N22)</f>
        <v>91105</v>
      </c>
      <c r="P22" s="86"/>
    </row>
    <row r="23" spans="1:16" x14ac:dyDescent="0.2">
      <c r="A23" s="64" t="s">
        <v>131</v>
      </c>
      <c r="B23" s="83">
        <v>0</v>
      </c>
      <c r="C23" s="84">
        <v>12</v>
      </c>
      <c r="D23" s="84">
        <v>14</v>
      </c>
      <c r="E23" s="84">
        <v>13</v>
      </c>
      <c r="F23" s="84">
        <v>20</v>
      </c>
      <c r="G23" s="84">
        <v>11</v>
      </c>
      <c r="H23" s="84">
        <v>17</v>
      </c>
      <c r="I23" s="84">
        <v>18</v>
      </c>
      <c r="J23" s="84">
        <v>16</v>
      </c>
      <c r="K23" s="84">
        <v>34</v>
      </c>
      <c r="L23" s="84">
        <v>21</v>
      </c>
      <c r="M23" s="84">
        <v>15</v>
      </c>
      <c r="N23" s="84">
        <v>19</v>
      </c>
      <c r="O23" s="85">
        <f t="shared" si="0"/>
        <v>210</v>
      </c>
      <c r="P23" s="86"/>
    </row>
    <row r="24" spans="1:16" x14ac:dyDescent="0.2">
      <c r="A24" s="64" t="s">
        <v>132</v>
      </c>
      <c r="B24" s="83">
        <v>0</v>
      </c>
      <c r="C24" s="84">
        <v>8</v>
      </c>
      <c r="D24" s="84">
        <v>7</v>
      </c>
      <c r="E24" s="84">
        <v>4</v>
      </c>
      <c r="F24" s="84">
        <v>11</v>
      </c>
      <c r="G24" s="84">
        <v>3</v>
      </c>
      <c r="H24" s="84">
        <v>6</v>
      </c>
      <c r="I24" s="84">
        <v>4</v>
      </c>
      <c r="J24" s="84">
        <v>5</v>
      </c>
      <c r="K24" s="84">
        <v>0</v>
      </c>
      <c r="L24" s="84">
        <v>1</v>
      </c>
      <c r="M24" s="84">
        <v>3</v>
      </c>
      <c r="N24" s="84">
        <v>1</v>
      </c>
      <c r="O24" s="85">
        <f>SUM(C24:N24)</f>
        <v>53</v>
      </c>
      <c r="P24" s="86"/>
    </row>
    <row r="25" spans="1:16" x14ac:dyDescent="0.2">
      <c r="A25" s="64" t="s">
        <v>97</v>
      </c>
      <c r="B25" s="83">
        <v>4</v>
      </c>
      <c r="C25" s="84">
        <v>98</v>
      </c>
      <c r="D25" s="84">
        <v>76</v>
      </c>
      <c r="E25" s="84">
        <v>76</v>
      </c>
      <c r="F25" s="84">
        <v>91</v>
      </c>
      <c r="G25" s="84">
        <v>65</v>
      </c>
      <c r="H25" s="84">
        <v>62</v>
      </c>
      <c r="I25" s="84">
        <v>62</v>
      </c>
      <c r="J25" s="84">
        <v>54</v>
      </c>
      <c r="K25" s="84">
        <v>76</v>
      </c>
      <c r="L25" s="84">
        <v>70</v>
      </c>
      <c r="M25" s="84">
        <v>58</v>
      </c>
      <c r="N25" s="84">
        <v>59</v>
      </c>
      <c r="O25" s="85">
        <f t="shared" si="0"/>
        <v>847</v>
      </c>
      <c r="P25" s="86"/>
    </row>
    <row r="26" spans="1:16" x14ac:dyDescent="0.2">
      <c r="A26" s="64" t="s">
        <v>133</v>
      </c>
      <c r="B26" s="83">
        <v>0</v>
      </c>
      <c r="C26" s="84">
        <v>1</v>
      </c>
      <c r="D26" s="84">
        <v>1</v>
      </c>
      <c r="E26" s="84">
        <v>1</v>
      </c>
      <c r="F26" s="84">
        <v>1</v>
      </c>
      <c r="G26" s="84">
        <v>1</v>
      </c>
      <c r="H26" s="84">
        <v>1</v>
      </c>
      <c r="I26" s="84">
        <v>1</v>
      </c>
      <c r="J26" s="84">
        <v>1</v>
      </c>
      <c r="K26" s="84">
        <v>1</v>
      </c>
      <c r="L26" s="84">
        <v>1</v>
      </c>
      <c r="M26" s="84">
        <v>1</v>
      </c>
      <c r="N26" s="84">
        <v>1</v>
      </c>
      <c r="O26" s="85">
        <f t="shared" si="0"/>
        <v>12</v>
      </c>
      <c r="P26" s="86"/>
    </row>
    <row r="27" spans="1:16" x14ac:dyDescent="0.2">
      <c r="A27" s="64" t="s">
        <v>134</v>
      </c>
      <c r="B27" s="83">
        <v>0.03</v>
      </c>
      <c r="C27" s="84">
        <v>8640</v>
      </c>
      <c r="D27" s="84">
        <v>8271</v>
      </c>
      <c r="E27" s="84">
        <v>7842</v>
      </c>
      <c r="F27" s="84">
        <v>7364</v>
      </c>
      <c r="G27" s="84">
        <v>7489</v>
      </c>
      <c r="H27" s="84">
        <v>7863</v>
      </c>
      <c r="I27" s="84">
        <v>7710</v>
      </c>
      <c r="J27" s="84">
        <v>6870</v>
      </c>
      <c r="K27" s="84">
        <v>8496</v>
      </c>
      <c r="L27" s="84">
        <v>7230</v>
      </c>
      <c r="M27" s="84">
        <v>6396</v>
      </c>
      <c r="N27" s="84">
        <v>6934</v>
      </c>
      <c r="O27" s="85">
        <f t="shared" si="0"/>
        <v>91105</v>
      </c>
      <c r="P27" s="86"/>
    </row>
    <row r="28" spans="1:16" x14ac:dyDescent="0.2">
      <c r="A28" s="64" t="s">
        <v>135</v>
      </c>
      <c r="B28" s="83">
        <v>25</v>
      </c>
      <c r="C28" s="84">
        <v>1</v>
      </c>
      <c r="D28" s="84">
        <v>1</v>
      </c>
      <c r="E28" s="84">
        <v>1</v>
      </c>
      <c r="F28" s="84">
        <v>1</v>
      </c>
      <c r="G28" s="84">
        <v>1</v>
      </c>
      <c r="H28" s="84">
        <v>1</v>
      </c>
      <c r="I28" s="84">
        <v>1</v>
      </c>
      <c r="J28" s="84">
        <v>1</v>
      </c>
      <c r="K28" s="84">
        <v>1</v>
      </c>
      <c r="L28" s="84">
        <v>1</v>
      </c>
      <c r="M28" s="84">
        <v>1</v>
      </c>
      <c r="N28" s="84">
        <v>1</v>
      </c>
      <c r="O28" s="85">
        <f t="shared" si="0"/>
        <v>12</v>
      </c>
      <c r="P28" s="86"/>
    </row>
    <row r="29" spans="1:16" x14ac:dyDescent="0.2">
      <c r="A29" s="64" t="s">
        <v>136</v>
      </c>
      <c r="B29" s="83">
        <v>0.02</v>
      </c>
      <c r="C29" s="84">
        <v>8654</v>
      </c>
      <c r="D29" s="84">
        <v>8292</v>
      </c>
      <c r="E29" s="84">
        <v>7856</v>
      </c>
      <c r="F29" s="84">
        <v>7389</v>
      </c>
      <c r="G29" s="84">
        <v>7501</v>
      </c>
      <c r="H29" s="84">
        <v>7884</v>
      </c>
      <c r="I29" s="84">
        <v>7730</v>
      </c>
      <c r="J29" s="84">
        <v>6890</v>
      </c>
      <c r="K29" s="84">
        <v>8541</v>
      </c>
      <c r="L29" s="84">
        <v>7255</v>
      </c>
      <c r="M29" s="84">
        <v>6418</v>
      </c>
      <c r="N29" s="84">
        <v>6957</v>
      </c>
      <c r="O29" s="85">
        <f t="shared" si="0"/>
        <v>91367</v>
      </c>
      <c r="P29" s="86"/>
    </row>
    <row r="30" spans="1:16" x14ac:dyDescent="0.2">
      <c r="A30" s="64" t="s">
        <v>137</v>
      </c>
      <c r="B30" s="83">
        <v>1.0999999999999999E-2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5">
        <f t="shared" si="0"/>
        <v>0</v>
      </c>
      <c r="P30" s="86"/>
    </row>
    <row r="31" spans="1:16" x14ac:dyDescent="0.2">
      <c r="A31" s="64" t="s">
        <v>138</v>
      </c>
      <c r="B31" s="83">
        <v>0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5">
        <f t="shared" si="0"/>
        <v>0</v>
      </c>
      <c r="P31" s="86"/>
    </row>
    <row r="32" spans="1:16" x14ac:dyDescent="0.2">
      <c r="A32" s="64" t="s">
        <v>139</v>
      </c>
      <c r="B32" s="83">
        <v>0.25</v>
      </c>
      <c r="C32" s="84">
        <v>251</v>
      </c>
      <c r="D32" s="84">
        <v>190</v>
      </c>
      <c r="E32" s="84">
        <v>170</v>
      </c>
      <c r="F32" s="84">
        <v>132</v>
      </c>
      <c r="G32" s="84">
        <v>135</v>
      </c>
      <c r="H32" s="84">
        <v>153</v>
      </c>
      <c r="I32" s="84">
        <v>144</v>
      </c>
      <c r="J32" s="84">
        <v>134</v>
      </c>
      <c r="K32" s="84">
        <v>196</v>
      </c>
      <c r="L32" s="84">
        <v>163</v>
      </c>
      <c r="M32" s="84">
        <v>152</v>
      </c>
      <c r="N32" s="84">
        <v>151</v>
      </c>
      <c r="O32" s="85">
        <f t="shared" si="0"/>
        <v>1971</v>
      </c>
      <c r="P32" s="86"/>
    </row>
    <row r="33" spans="1:16" x14ac:dyDescent="0.2">
      <c r="A33" s="64" t="s">
        <v>140</v>
      </c>
      <c r="B33" s="83">
        <v>0</v>
      </c>
      <c r="C33" s="84">
        <v>23</v>
      </c>
      <c r="D33" s="84">
        <v>21</v>
      </c>
      <c r="E33" s="84">
        <v>21</v>
      </c>
      <c r="F33" s="84">
        <v>21</v>
      </c>
      <c r="G33" s="84">
        <v>19</v>
      </c>
      <c r="H33" s="84">
        <v>22</v>
      </c>
      <c r="I33" s="84">
        <v>19</v>
      </c>
      <c r="J33" s="84">
        <v>19</v>
      </c>
      <c r="K33" s="84">
        <v>23</v>
      </c>
      <c r="L33" s="84">
        <v>22</v>
      </c>
      <c r="M33" s="84">
        <v>20</v>
      </c>
      <c r="N33" s="84">
        <v>22</v>
      </c>
      <c r="O33" s="85">
        <f t="shared" si="0"/>
        <v>252</v>
      </c>
      <c r="P33" s="86"/>
    </row>
    <row r="34" spans="1:16" x14ac:dyDescent="0.2">
      <c r="A34" s="64" t="s">
        <v>141</v>
      </c>
      <c r="B34" s="83">
        <v>0.12</v>
      </c>
      <c r="C34" s="84">
        <v>349</v>
      </c>
      <c r="D34" s="84">
        <v>1162</v>
      </c>
      <c r="E34" s="84">
        <v>1114</v>
      </c>
      <c r="F34" s="84">
        <v>1128</v>
      </c>
      <c r="G34" s="84">
        <v>1004</v>
      </c>
      <c r="H34" s="84">
        <v>1097</v>
      </c>
      <c r="I34" s="84">
        <v>1073</v>
      </c>
      <c r="J34" s="84">
        <v>963</v>
      </c>
      <c r="K34" s="84">
        <v>1175</v>
      </c>
      <c r="L34" s="84">
        <v>987</v>
      </c>
      <c r="M34" s="84">
        <v>928</v>
      </c>
      <c r="N34" s="84">
        <v>1029</v>
      </c>
      <c r="O34" s="85">
        <f t="shared" si="0"/>
        <v>12009</v>
      </c>
      <c r="P34" s="86"/>
    </row>
    <row r="35" spans="1:16" x14ac:dyDescent="0.2">
      <c r="A35" s="64" t="s">
        <v>142</v>
      </c>
      <c r="B35" s="83">
        <v>150</v>
      </c>
      <c r="C35" s="84">
        <v>1</v>
      </c>
      <c r="D35" s="84">
        <v>1</v>
      </c>
      <c r="E35" s="84">
        <v>1</v>
      </c>
      <c r="F35" s="84">
        <v>1</v>
      </c>
      <c r="G35" s="84">
        <v>1</v>
      </c>
      <c r="H35" s="84">
        <v>1</v>
      </c>
      <c r="I35" s="84">
        <v>1</v>
      </c>
      <c r="J35" s="84">
        <v>1</v>
      </c>
      <c r="K35" s="84">
        <v>1</v>
      </c>
      <c r="L35" s="84">
        <v>1</v>
      </c>
      <c r="M35" s="84">
        <v>1</v>
      </c>
      <c r="N35" s="84">
        <v>1</v>
      </c>
      <c r="O35" s="85">
        <f t="shared" si="0"/>
        <v>12</v>
      </c>
      <c r="P35" s="86"/>
    </row>
    <row r="36" spans="1:16" x14ac:dyDescent="0.2">
      <c r="A36" s="64" t="s">
        <v>143</v>
      </c>
      <c r="B36" s="83">
        <v>0.12</v>
      </c>
      <c r="C36" s="84">
        <v>1544</v>
      </c>
      <c r="D36" s="84">
        <v>1471</v>
      </c>
      <c r="E36" s="84">
        <v>1361</v>
      </c>
      <c r="F36" s="84">
        <v>1404</v>
      </c>
      <c r="G36" s="84">
        <v>1241</v>
      </c>
      <c r="H36" s="84">
        <v>1348</v>
      </c>
      <c r="I36" s="84">
        <v>1322</v>
      </c>
      <c r="J36" s="84">
        <v>1196</v>
      </c>
      <c r="K36" s="84">
        <v>1492</v>
      </c>
      <c r="L36" s="84">
        <v>1287</v>
      </c>
      <c r="M36" s="84">
        <v>1233</v>
      </c>
      <c r="N36" s="84">
        <v>1396</v>
      </c>
      <c r="O36" s="85">
        <f t="shared" si="0"/>
        <v>16295</v>
      </c>
      <c r="P36" s="86"/>
    </row>
    <row r="37" spans="1:16" x14ac:dyDescent="0.2">
      <c r="A37" s="64" t="s">
        <v>104</v>
      </c>
      <c r="B37" s="83">
        <v>0.12</v>
      </c>
      <c r="C37" s="84">
        <v>328</v>
      </c>
      <c r="D37" s="84">
        <v>309</v>
      </c>
      <c r="E37" s="84">
        <v>247</v>
      </c>
      <c r="F37" s="84">
        <v>276</v>
      </c>
      <c r="G37" s="84">
        <v>237</v>
      </c>
      <c r="H37" s="84">
        <v>251</v>
      </c>
      <c r="I37" s="84">
        <v>249</v>
      </c>
      <c r="J37" s="84">
        <v>233</v>
      </c>
      <c r="K37" s="84">
        <v>317</v>
      </c>
      <c r="L37" s="84">
        <v>300</v>
      </c>
      <c r="M37" s="84">
        <v>305</v>
      </c>
      <c r="N37" s="84">
        <v>367</v>
      </c>
      <c r="O37" s="85">
        <f t="shared" si="0"/>
        <v>3419</v>
      </c>
      <c r="P37" s="86"/>
    </row>
    <row r="38" spans="1:16" x14ac:dyDescent="0.2">
      <c r="A38" s="64" t="s">
        <v>144</v>
      </c>
      <c r="B38" s="83">
        <v>3.5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4</v>
      </c>
      <c r="N38" s="84">
        <v>1</v>
      </c>
      <c r="O38" s="85">
        <f t="shared" si="0"/>
        <v>5</v>
      </c>
      <c r="P38" s="86"/>
    </row>
    <row r="39" spans="1:16" x14ac:dyDescent="0.2">
      <c r="A39" s="64" t="s">
        <v>145</v>
      </c>
      <c r="B39" s="83">
        <v>0.03</v>
      </c>
      <c r="C39" s="84">
        <v>1230</v>
      </c>
      <c r="D39" s="84">
        <v>1183</v>
      </c>
      <c r="E39" s="84">
        <v>1128</v>
      </c>
      <c r="F39" s="84">
        <v>1153</v>
      </c>
      <c r="G39" s="84">
        <v>1016</v>
      </c>
      <c r="H39" s="84">
        <v>1118</v>
      </c>
      <c r="I39" s="84">
        <v>1093</v>
      </c>
      <c r="J39" s="84">
        <v>983</v>
      </c>
      <c r="K39" s="84">
        <v>1220</v>
      </c>
      <c r="L39" s="84">
        <v>1012</v>
      </c>
      <c r="M39" s="84">
        <v>950</v>
      </c>
      <c r="N39" s="84">
        <v>1051</v>
      </c>
      <c r="O39" s="85">
        <f t="shared" si="0"/>
        <v>13137</v>
      </c>
      <c r="P39" s="86"/>
    </row>
    <row r="40" spans="1:16" x14ac:dyDescent="0.2">
      <c r="A40" s="86" t="s">
        <v>146</v>
      </c>
      <c r="B40" s="94">
        <v>7.0000000000000007E-2</v>
      </c>
      <c r="C40" s="84">
        <v>2026</v>
      </c>
      <c r="D40" s="84">
        <v>1886</v>
      </c>
      <c r="E40" s="84">
        <v>1834</v>
      </c>
      <c r="F40" s="84">
        <v>1920</v>
      </c>
      <c r="G40" s="84">
        <v>1660</v>
      </c>
      <c r="H40" s="84">
        <v>1794</v>
      </c>
      <c r="I40" s="84">
        <v>1758</v>
      </c>
      <c r="J40" s="84">
        <v>1566</v>
      </c>
      <c r="K40" s="84">
        <v>1864</v>
      </c>
      <c r="L40" s="84">
        <v>1570</v>
      </c>
      <c r="M40" s="84">
        <v>1462</v>
      </c>
      <c r="N40" s="84">
        <v>1664</v>
      </c>
      <c r="O40" s="85">
        <f t="shared" si="0"/>
        <v>21004</v>
      </c>
      <c r="P40" s="86"/>
    </row>
    <row r="41" spans="1:16" x14ac:dyDescent="0.2">
      <c r="A41" s="64"/>
      <c r="B41" s="83"/>
      <c r="O41" s="85"/>
      <c r="P41" s="86"/>
    </row>
    <row r="42" spans="1:16" x14ac:dyDescent="0.2">
      <c r="A42" s="89" t="s">
        <v>147</v>
      </c>
      <c r="B42" s="90"/>
      <c r="C42" s="93"/>
      <c r="D42" s="93"/>
      <c r="E42" s="93"/>
      <c r="F42" s="93"/>
      <c r="G42" s="93"/>
      <c r="H42" s="93"/>
      <c r="I42" s="93"/>
      <c r="J42" s="88"/>
      <c r="K42" s="88"/>
      <c r="L42" s="88"/>
      <c r="M42" s="93"/>
      <c r="N42" s="88"/>
      <c r="O42" s="85"/>
      <c r="P42" s="86"/>
    </row>
    <row r="43" spans="1:16" x14ac:dyDescent="0.2">
      <c r="A43" s="64" t="s">
        <v>58</v>
      </c>
      <c r="B43" s="83">
        <v>20</v>
      </c>
      <c r="C43" s="84">
        <v>1</v>
      </c>
      <c r="D43" s="84">
        <v>1</v>
      </c>
      <c r="E43" s="84">
        <v>1</v>
      </c>
      <c r="F43" s="84">
        <v>1</v>
      </c>
      <c r="G43" s="84">
        <v>1</v>
      </c>
      <c r="H43" s="84">
        <v>1</v>
      </c>
      <c r="I43" s="84">
        <v>1</v>
      </c>
      <c r="J43" s="84">
        <v>1</v>
      </c>
      <c r="K43" s="84">
        <v>1</v>
      </c>
      <c r="L43" s="84">
        <v>1</v>
      </c>
      <c r="M43" s="84">
        <v>1</v>
      </c>
      <c r="N43" s="84">
        <v>1</v>
      </c>
      <c r="O43" s="85">
        <f>SUM(C43:N43)</f>
        <v>12</v>
      </c>
      <c r="P43" s="86"/>
    </row>
    <row r="44" spans="1:16" x14ac:dyDescent="0.2">
      <c r="A44" s="64"/>
      <c r="B44" s="83"/>
      <c r="C44" s="93"/>
      <c r="D44" s="93"/>
      <c r="E44" s="93"/>
      <c r="F44" s="93"/>
      <c r="G44" s="93"/>
      <c r="H44" s="93"/>
      <c r="I44" s="93"/>
      <c r="J44" s="88"/>
      <c r="K44" s="88"/>
      <c r="L44" s="88"/>
      <c r="M44" s="93"/>
      <c r="N44" s="88"/>
      <c r="O44" s="85"/>
      <c r="P44" s="86"/>
    </row>
    <row r="45" spans="1:16" x14ac:dyDescent="0.2">
      <c r="A45" s="89" t="s">
        <v>148</v>
      </c>
      <c r="B45" s="90"/>
      <c r="C45" s="93"/>
      <c r="D45" s="93"/>
      <c r="E45" s="93"/>
      <c r="F45" s="93"/>
      <c r="G45" s="93"/>
      <c r="H45" s="93"/>
      <c r="I45" s="93"/>
      <c r="J45" s="88"/>
      <c r="K45" s="88"/>
      <c r="L45" s="88"/>
      <c r="M45" s="93"/>
      <c r="N45" s="88"/>
      <c r="O45" s="85"/>
      <c r="P45" s="86"/>
    </row>
    <row r="46" spans="1:16" x14ac:dyDescent="0.2">
      <c r="A46" s="64" t="s">
        <v>149</v>
      </c>
      <c r="B46" s="90">
        <v>0</v>
      </c>
      <c r="C46" s="84">
        <v>1</v>
      </c>
      <c r="D46" s="84">
        <v>1</v>
      </c>
      <c r="E46" s="84">
        <v>1</v>
      </c>
      <c r="F46" s="84">
        <v>1</v>
      </c>
      <c r="G46" s="84">
        <v>1</v>
      </c>
      <c r="H46" s="84">
        <v>1</v>
      </c>
      <c r="I46" s="84">
        <v>1</v>
      </c>
      <c r="J46" s="84">
        <v>1</v>
      </c>
      <c r="K46" s="84">
        <v>1</v>
      </c>
      <c r="L46" s="84">
        <v>1</v>
      </c>
      <c r="M46" s="84">
        <v>1</v>
      </c>
      <c r="N46" s="84">
        <v>1</v>
      </c>
      <c r="O46" s="85">
        <f>SUM(C46:N46)</f>
        <v>12</v>
      </c>
      <c r="P46" s="86"/>
    </row>
    <row r="47" spans="1:16" x14ac:dyDescent="0.2">
      <c r="A47" s="64" t="s">
        <v>150</v>
      </c>
      <c r="B47" s="83">
        <v>30</v>
      </c>
      <c r="C47" s="84">
        <v>1</v>
      </c>
      <c r="D47" s="84">
        <v>1</v>
      </c>
      <c r="E47" s="84">
        <v>1</v>
      </c>
      <c r="F47" s="84">
        <v>1</v>
      </c>
      <c r="G47" s="84">
        <v>1</v>
      </c>
      <c r="H47" s="84">
        <v>1</v>
      </c>
      <c r="I47" s="84">
        <v>1</v>
      </c>
      <c r="J47" s="84">
        <v>1</v>
      </c>
      <c r="K47" s="84">
        <v>1</v>
      </c>
      <c r="L47" s="84">
        <v>1</v>
      </c>
      <c r="M47" s="84">
        <v>1</v>
      </c>
      <c r="N47" s="84">
        <v>1</v>
      </c>
      <c r="O47" s="85">
        <f>SUM(C47:N47)</f>
        <v>12</v>
      </c>
      <c r="P47" s="86"/>
    </row>
    <row r="48" spans="1:16" x14ac:dyDescent="0.2">
      <c r="A48" s="64" t="s">
        <v>151</v>
      </c>
      <c r="B48" s="83">
        <v>0</v>
      </c>
      <c r="C48" s="84">
        <v>98</v>
      </c>
      <c r="D48" s="84">
        <v>76</v>
      </c>
      <c r="E48" s="84">
        <v>78</v>
      </c>
      <c r="F48" s="84">
        <v>80</v>
      </c>
      <c r="G48" s="84">
        <v>74</v>
      </c>
      <c r="H48" s="84">
        <v>76</v>
      </c>
      <c r="I48" s="84">
        <v>70</v>
      </c>
      <c r="J48" s="84">
        <v>61</v>
      </c>
      <c r="K48" s="84">
        <v>77</v>
      </c>
      <c r="L48" s="84">
        <v>78</v>
      </c>
      <c r="M48" s="84">
        <v>72</v>
      </c>
      <c r="N48" s="84">
        <v>79</v>
      </c>
      <c r="O48" s="85">
        <f>SUM(C48:N48)</f>
        <v>919</v>
      </c>
      <c r="P48" s="86"/>
    </row>
    <row r="49" spans="1:16" x14ac:dyDescent="0.2">
      <c r="A49" s="64" t="s">
        <v>152</v>
      </c>
      <c r="B49" s="83">
        <v>0</v>
      </c>
      <c r="C49" s="84">
        <v>1</v>
      </c>
      <c r="D49" s="84">
        <v>1</v>
      </c>
      <c r="E49" s="84">
        <v>1</v>
      </c>
      <c r="F49" s="84">
        <v>1</v>
      </c>
      <c r="G49" s="84">
        <v>1</v>
      </c>
      <c r="H49" s="84">
        <v>1</v>
      </c>
      <c r="I49" s="84">
        <v>1</v>
      </c>
      <c r="J49" s="84">
        <v>1</v>
      </c>
      <c r="K49" s="84">
        <v>1</v>
      </c>
      <c r="L49" s="84">
        <v>1</v>
      </c>
      <c r="M49" s="84">
        <v>1</v>
      </c>
      <c r="N49" s="84">
        <v>1</v>
      </c>
      <c r="O49" s="85">
        <f>SUM(C49:N49)</f>
        <v>12</v>
      </c>
      <c r="P49" s="86"/>
    </row>
    <row r="50" spans="1:16" x14ac:dyDescent="0.2">
      <c r="A50" s="64" t="s">
        <v>27</v>
      </c>
      <c r="B50" s="83">
        <v>3</v>
      </c>
      <c r="C50" s="84">
        <v>1</v>
      </c>
      <c r="D50" s="84">
        <v>1</v>
      </c>
      <c r="E50" s="84">
        <v>1</v>
      </c>
      <c r="F50" s="84">
        <v>1</v>
      </c>
      <c r="G50" s="84">
        <v>1</v>
      </c>
      <c r="H50" s="84">
        <v>1</v>
      </c>
      <c r="I50" s="84">
        <v>1</v>
      </c>
      <c r="J50" s="84">
        <v>1</v>
      </c>
      <c r="K50" s="84">
        <v>1</v>
      </c>
      <c r="L50" s="84">
        <v>1</v>
      </c>
      <c r="M50" s="84">
        <v>1</v>
      </c>
      <c r="N50" s="84">
        <v>1</v>
      </c>
      <c r="O50" s="85">
        <f>SUM(C50:N50)</f>
        <v>12</v>
      </c>
      <c r="P50" s="86"/>
    </row>
    <row r="51" spans="1:16" x14ac:dyDescent="0.2">
      <c r="A51" s="95"/>
      <c r="B51" s="92"/>
      <c r="C51" s="95"/>
      <c r="D51" s="96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7"/>
    </row>
    <row r="52" spans="1:16" x14ac:dyDescent="0.2">
      <c r="A52" s="86" t="s">
        <v>153</v>
      </c>
      <c r="B52" s="98"/>
      <c r="C52" s="95"/>
      <c r="D52" s="99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</row>
    <row r="53" spans="1:16" x14ac:dyDescent="0.2">
      <c r="A53" s="64"/>
      <c r="B53" s="92"/>
      <c r="C53" s="95"/>
      <c r="D53" s="99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</row>
    <row r="54" spans="1:16" x14ac:dyDescent="0.2">
      <c r="B54" s="94"/>
      <c r="E54" s="100"/>
    </row>
    <row r="55" spans="1:16" x14ac:dyDescent="0.2">
      <c r="B55" s="94"/>
      <c r="E55" s="101"/>
    </row>
    <row r="56" spans="1:16" x14ac:dyDescent="0.2">
      <c r="B56" s="94"/>
      <c r="E56" s="101"/>
    </row>
    <row r="57" spans="1:16" x14ac:dyDescent="0.2">
      <c r="E57" s="101"/>
    </row>
    <row r="58" spans="1:16" x14ac:dyDescent="0.2">
      <c r="E58" s="101"/>
    </row>
    <row r="59" spans="1:16" x14ac:dyDescent="0.2">
      <c r="E59" s="101"/>
    </row>
    <row r="60" spans="1:16" x14ac:dyDescent="0.2">
      <c r="E60" s="101"/>
    </row>
    <row r="61" spans="1:16" x14ac:dyDescent="0.2">
      <c r="E61" s="101"/>
    </row>
    <row r="62" spans="1:16" x14ac:dyDescent="0.2">
      <c r="E62" s="101"/>
    </row>
    <row r="63" spans="1:16" x14ac:dyDescent="0.2">
      <c r="E63" s="101"/>
    </row>
    <row r="64" spans="1:16" x14ac:dyDescent="0.2">
      <c r="E64" s="101"/>
    </row>
    <row r="65" spans="5:5" x14ac:dyDescent="0.2">
      <c r="E65" s="101"/>
    </row>
    <row r="66" spans="5:5" x14ac:dyDescent="0.2">
      <c r="E66" s="101"/>
    </row>
    <row r="67" spans="5:5" x14ac:dyDescent="0.2">
      <c r="E67" s="101"/>
    </row>
    <row r="68" spans="5:5" x14ac:dyDescent="0.2">
      <c r="E68" s="101"/>
    </row>
    <row r="69" spans="5:5" x14ac:dyDescent="0.2">
      <c r="E69" s="101"/>
    </row>
    <row r="70" spans="5:5" x14ac:dyDescent="0.2">
      <c r="E70" s="101"/>
    </row>
    <row r="71" spans="5:5" x14ac:dyDescent="0.2">
      <c r="E71" s="101"/>
    </row>
    <row r="72" spans="5:5" x14ac:dyDescent="0.2">
      <c r="E72" s="101"/>
    </row>
    <row r="73" spans="5:5" x14ac:dyDescent="0.2">
      <c r="E73" s="101"/>
    </row>
    <row r="74" spans="5:5" x14ac:dyDescent="0.2">
      <c r="E74" s="101"/>
    </row>
    <row r="75" spans="5:5" x14ac:dyDescent="0.2">
      <c r="E75" s="101"/>
    </row>
    <row r="76" spans="5:5" x14ac:dyDescent="0.2">
      <c r="E76" s="101"/>
    </row>
    <row r="77" spans="5:5" x14ac:dyDescent="0.2">
      <c r="E77" s="101"/>
    </row>
    <row r="78" spans="5:5" x14ac:dyDescent="0.2">
      <c r="E78" s="101"/>
    </row>
    <row r="79" spans="5:5" x14ac:dyDescent="0.2">
      <c r="E79" s="101"/>
    </row>
    <row r="80" spans="5:5" x14ac:dyDescent="0.2">
      <c r="E80" s="101"/>
    </row>
    <row r="81" spans="5:5" x14ac:dyDescent="0.2">
      <c r="E81" s="101"/>
    </row>
    <row r="82" spans="5:5" x14ac:dyDescent="0.2">
      <c r="E82" s="101"/>
    </row>
    <row r="83" spans="5:5" x14ac:dyDescent="0.2">
      <c r="E83" s="101"/>
    </row>
    <row r="84" spans="5:5" x14ac:dyDescent="0.2">
      <c r="E84" s="101"/>
    </row>
    <row r="85" spans="5:5" x14ac:dyDescent="0.2">
      <c r="E85" s="101"/>
    </row>
    <row r="86" spans="5:5" x14ac:dyDescent="0.2">
      <c r="E86" s="101"/>
    </row>
    <row r="87" spans="5:5" x14ac:dyDescent="0.2">
      <c r="E87" s="101"/>
    </row>
    <row r="88" spans="5:5" x14ac:dyDescent="0.2">
      <c r="E88" s="101"/>
    </row>
    <row r="89" spans="5:5" x14ac:dyDescent="0.2">
      <c r="E89" s="101"/>
    </row>
    <row r="90" spans="5:5" x14ac:dyDescent="0.2">
      <c r="E90" s="101"/>
    </row>
    <row r="91" spans="5:5" x14ac:dyDescent="0.2">
      <c r="E91" s="101"/>
    </row>
    <row r="92" spans="5:5" x14ac:dyDescent="0.2">
      <c r="E92" s="101"/>
    </row>
    <row r="93" spans="5:5" x14ac:dyDescent="0.2">
      <c r="E93" s="101"/>
    </row>
    <row r="94" spans="5:5" x14ac:dyDescent="0.2">
      <c r="E94" s="101"/>
    </row>
    <row r="95" spans="5:5" x14ac:dyDescent="0.2">
      <c r="E95" s="101"/>
    </row>
    <row r="96" spans="5:5" x14ac:dyDescent="0.2">
      <c r="E96" s="103"/>
    </row>
    <row r="97" spans="5:5" x14ac:dyDescent="0.2">
      <c r="E97" s="103"/>
    </row>
    <row r="98" spans="5:5" x14ac:dyDescent="0.2">
      <c r="E98" s="103"/>
    </row>
    <row r="99" spans="5:5" x14ac:dyDescent="0.2">
      <c r="E99" s="103"/>
    </row>
    <row r="100" spans="5:5" x14ac:dyDescent="0.2">
      <c r="E100" s="101"/>
    </row>
    <row r="101" spans="5:5" x14ac:dyDescent="0.2">
      <c r="E101" s="101"/>
    </row>
    <row r="102" spans="5:5" x14ac:dyDescent="0.2">
      <c r="E102" s="103"/>
    </row>
    <row r="103" spans="5:5" x14ac:dyDescent="0.2">
      <c r="E103" s="103"/>
    </row>
    <row r="104" spans="5:5" ht="13.5" thickBot="1" x14ac:dyDescent="0.25">
      <c r="E104" s="104"/>
    </row>
    <row r="105" spans="5:5" x14ac:dyDescent="0.2">
      <c r="E105" s="100"/>
    </row>
    <row r="106" spans="5:5" ht="13.5" thickBot="1" x14ac:dyDescent="0.25">
      <c r="E106" s="105"/>
    </row>
    <row r="107" spans="5:5" ht="13.5" thickTop="1" x14ac:dyDescent="0.2">
      <c r="E107" s="100"/>
    </row>
    <row r="108" spans="5:5" x14ac:dyDescent="0.2">
      <c r="E108" s="106"/>
    </row>
    <row r="109" spans="5:5" x14ac:dyDescent="0.2">
      <c r="E109" s="106"/>
    </row>
    <row r="110" spans="5:5" x14ac:dyDescent="0.2">
      <c r="E110" s="106"/>
    </row>
    <row r="111" spans="5:5" x14ac:dyDescent="0.2">
      <c r="E111" s="107"/>
    </row>
    <row r="112" spans="5:5" x14ac:dyDescent="0.2">
      <c r="E112" s="100"/>
    </row>
    <row r="113" spans="5:5" x14ac:dyDescent="0.2">
      <c r="E113" s="100"/>
    </row>
    <row r="114" spans="5:5" x14ac:dyDescent="0.2">
      <c r="E114" s="108"/>
    </row>
    <row r="115" spans="5:5" x14ac:dyDescent="0.2">
      <c r="E115" s="100"/>
    </row>
    <row r="116" spans="5:5" x14ac:dyDescent="0.2">
      <c r="E116" s="101"/>
    </row>
    <row r="117" spans="5:5" x14ac:dyDescent="0.2">
      <c r="E117" s="101"/>
    </row>
    <row r="118" spans="5:5" x14ac:dyDescent="0.2">
      <c r="E118" s="101"/>
    </row>
    <row r="119" spans="5:5" x14ac:dyDescent="0.2">
      <c r="E119" s="101"/>
    </row>
    <row r="120" spans="5:5" x14ac:dyDescent="0.2">
      <c r="E120" s="101"/>
    </row>
    <row r="121" spans="5:5" x14ac:dyDescent="0.2">
      <c r="E121" s="101"/>
    </row>
    <row r="122" spans="5:5" x14ac:dyDescent="0.2">
      <c r="E122" s="101"/>
    </row>
    <row r="123" spans="5:5" x14ac:dyDescent="0.2">
      <c r="E123" s="101"/>
    </row>
    <row r="124" spans="5:5" x14ac:dyDescent="0.2">
      <c r="E124" s="101"/>
    </row>
    <row r="125" spans="5:5" x14ac:dyDescent="0.2">
      <c r="E125" s="101"/>
    </row>
    <row r="126" spans="5:5" x14ac:dyDescent="0.2">
      <c r="E126" s="101"/>
    </row>
    <row r="127" spans="5:5" x14ac:dyDescent="0.2">
      <c r="E127" s="101"/>
    </row>
    <row r="128" spans="5:5" x14ac:dyDescent="0.2">
      <c r="E128" s="101"/>
    </row>
    <row r="129" spans="5:5" x14ac:dyDescent="0.2">
      <c r="E129" s="101"/>
    </row>
    <row r="130" spans="5:5" x14ac:dyDescent="0.2">
      <c r="E130" s="101"/>
    </row>
    <row r="131" spans="5:5" x14ac:dyDescent="0.2">
      <c r="E131" s="101"/>
    </row>
    <row r="132" spans="5:5" x14ac:dyDescent="0.2">
      <c r="E132" s="101"/>
    </row>
    <row r="133" spans="5:5" x14ac:dyDescent="0.2">
      <c r="E133" s="101"/>
    </row>
    <row r="134" spans="5:5" x14ac:dyDescent="0.2">
      <c r="E134" s="101"/>
    </row>
    <row r="135" spans="5:5" x14ac:dyDescent="0.2">
      <c r="E135" s="101"/>
    </row>
    <row r="136" spans="5:5" x14ac:dyDescent="0.2">
      <c r="E136" s="101"/>
    </row>
    <row r="137" spans="5:5" x14ac:dyDescent="0.2">
      <c r="E137" s="101"/>
    </row>
    <row r="138" spans="5:5" x14ac:dyDescent="0.2">
      <c r="E138" s="101"/>
    </row>
    <row r="139" spans="5:5" x14ac:dyDescent="0.2">
      <c r="E139" s="101"/>
    </row>
    <row r="140" spans="5:5" x14ac:dyDescent="0.2">
      <c r="E140" s="101"/>
    </row>
    <row r="141" spans="5:5" x14ac:dyDescent="0.2">
      <c r="E141" s="101"/>
    </row>
    <row r="142" spans="5:5" x14ac:dyDescent="0.2">
      <c r="E142" s="101"/>
    </row>
    <row r="143" spans="5:5" x14ac:dyDescent="0.2">
      <c r="E143" s="101"/>
    </row>
    <row r="144" spans="5:5" x14ac:dyDescent="0.2">
      <c r="E144" s="101"/>
    </row>
    <row r="145" spans="5:5" x14ac:dyDescent="0.2">
      <c r="E145" s="101"/>
    </row>
    <row r="146" spans="5:5" x14ac:dyDescent="0.2">
      <c r="E146" s="101"/>
    </row>
    <row r="147" spans="5:5" x14ac:dyDescent="0.2">
      <c r="E147" s="101"/>
    </row>
    <row r="148" spans="5:5" x14ac:dyDescent="0.2">
      <c r="E148" s="101"/>
    </row>
    <row r="149" spans="5:5" x14ac:dyDescent="0.2">
      <c r="E149" s="101"/>
    </row>
    <row r="150" spans="5:5" x14ac:dyDescent="0.2">
      <c r="E150" s="101"/>
    </row>
    <row r="151" spans="5:5" x14ac:dyDescent="0.2">
      <c r="E151" s="101"/>
    </row>
    <row r="152" spans="5:5" x14ac:dyDescent="0.2">
      <c r="E152" s="101"/>
    </row>
    <row r="153" spans="5:5" x14ac:dyDescent="0.2">
      <c r="E153" s="101"/>
    </row>
    <row r="154" spans="5:5" x14ac:dyDescent="0.2">
      <c r="E154" s="101"/>
    </row>
    <row r="155" spans="5:5" x14ac:dyDescent="0.2">
      <c r="E155" s="101"/>
    </row>
    <row r="156" spans="5:5" x14ac:dyDescent="0.2">
      <c r="E156" s="101"/>
    </row>
    <row r="157" spans="5:5" x14ac:dyDescent="0.2">
      <c r="E157" s="103"/>
    </row>
    <row r="158" spans="5:5" x14ac:dyDescent="0.2">
      <c r="E158" s="103"/>
    </row>
    <row r="159" spans="5:5" x14ac:dyDescent="0.2">
      <c r="E159" s="103"/>
    </row>
    <row r="160" spans="5:5" x14ac:dyDescent="0.2">
      <c r="E160" s="103"/>
    </row>
    <row r="161" spans="5:5" x14ac:dyDescent="0.2">
      <c r="E161" s="101"/>
    </row>
    <row r="162" spans="5:5" x14ac:dyDescent="0.2">
      <c r="E162" s="101"/>
    </row>
    <row r="163" spans="5:5" x14ac:dyDescent="0.2">
      <c r="E163" s="103"/>
    </row>
  </sheetData>
  <printOptions gridLines="1"/>
  <pageMargins left="0.25" right="0.25" top="1" bottom="1" header="0.5" footer="0.5"/>
  <pageSetup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0"/>
  <sheetViews>
    <sheetView zoomScale="80" zoomScaleNormal="80" zoomScaleSheetLayoutView="100" workbookViewId="0">
      <selection activeCell="A51" sqref="A51"/>
    </sheetView>
  </sheetViews>
  <sheetFormatPr defaultRowHeight="12.75" x14ac:dyDescent="0.2"/>
  <cols>
    <col min="1" max="1" width="56" style="68" customWidth="1"/>
    <col min="2" max="2" width="12.7109375" style="102" customWidth="1"/>
    <col min="3" max="14" width="12.7109375" style="68" customWidth="1"/>
    <col min="15" max="15" width="15.7109375" style="68" customWidth="1"/>
    <col min="16" max="16384" width="9.140625" style="68"/>
  </cols>
  <sheetData>
    <row r="1" spans="1:16" ht="15.75" x14ac:dyDescent="0.25">
      <c r="A1" s="65" t="s">
        <v>119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ht="15.75" x14ac:dyDescent="0.25">
      <c r="A2" s="65" t="s">
        <v>120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6" ht="15.75" x14ac:dyDescent="0.25">
      <c r="A4" s="69" t="s">
        <v>154</v>
      </c>
      <c r="B4" s="70"/>
      <c r="C4" s="69"/>
      <c r="D4" s="69"/>
      <c r="E4" s="69" t="s">
        <v>122</v>
      </c>
      <c r="F4" s="71"/>
    </row>
    <row r="5" spans="1:16" x14ac:dyDescent="0.2">
      <c r="A5" s="72"/>
      <c r="B5" s="73"/>
      <c r="C5" s="72"/>
      <c r="D5" s="72"/>
      <c r="E5" s="72"/>
    </row>
    <row r="6" spans="1:16" ht="15" x14ac:dyDescent="0.25">
      <c r="A6" s="74"/>
      <c r="B6" s="75" t="s">
        <v>123</v>
      </c>
      <c r="C6" s="76">
        <v>44032</v>
      </c>
      <c r="D6" s="76">
        <v>44064</v>
      </c>
      <c r="E6" s="76">
        <v>44096</v>
      </c>
      <c r="F6" s="76">
        <v>44127</v>
      </c>
      <c r="G6" s="76">
        <v>44159</v>
      </c>
      <c r="H6" s="76">
        <v>44190</v>
      </c>
      <c r="I6" s="76">
        <v>44222</v>
      </c>
      <c r="J6" s="76">
        <v>44254</v>
      </c>
      <c r="K6" s="76">
        <v>44283</v>
      </c>
      <c r="L6" s="76">
        <v>44315</v>
      </c>
      <c r="M6" s="76">
        <v>44346</v>
      </c>
      <c r="N6" s="76">
        <v>44367</v>
      </c>
      <c r="O6" s="109" t="s">
        <v>124</v>
      </c>
    </row>
    <row r="7" spans="1:16" ht="15" x14ac:dyDescent="0.25">
      <c r="A7" s="74"/>
      <c r="B7" s="78"/>
      <c r="C7" s="84"/>
      <c r="D7" s="84"/>
      <c r="E7" s="84"/>
      <c r="F7" s="84"/>
      <c r="G7" s="84"/>
      <c r="H7" s="84"/>
      <c r="I7" s="84"/>
      <c r="J7" s="110"/>
      <c r="K7" s="110"/>
      <c r="L7" s="110"/>
      <c r="M7" s="111"/>
      <c r="N7" s="110"/>
      <c r="O7" s="112"/>
    </row>
    <row r="8" spans="1:16" x14ac:dyDescent="0.2">
      <c r="A8" s="81" t="s">
        <v>125</v>
      </c>
      <c r="B8" s="82"/>
      <c r="C8" s="84"/>
      <c r="D8" s="84"/>
      <c r="E8" s="84"/>
      <c r="F8" s="84"/>
      <c r="G8" s="84"/>
      <c r="H8" s="84"/>
      <c r="I8" s="84"/>
      <c r="J8" s="110"/>
      <c r="K8" s="110"/>
      <c r="L8" s="110"/>
      <c r="M8" s="110"/>
      <c r="N8" s="110"/>
      <c r="O8" s="112"/>
    </row>
    <row r="9" spans="1:16" x14ac:dyDescent="0.2">
      <c r="A9" s="64" t="s">
        <v>45</v>
      </c>
      <c r="B9" s="83">
        <v>11</v>
      </c>
      <c r="C9" s="93">
        <v>1</v>
      </c>
      <c r="D9" s="93">
        <v>1</v>
      </c>
      <c r="E9" s="113">
        <v>1</v>
      </c>
      <c r="F9" s="93">
        <v>1</v>
      </c>
      <c r="G9" s="93">
        <v>1</v>
      </c>
      <c r="H9" s="93">
        <v>1</v>
      </c>
      <c r="I9" s="93">
        <v>1</v>
      </c>
      <c r="J9" s="88">
        <v>1</v>
      </c>
      <c r="K9" s="88">
        <v>1</v>
      </c>
      <c r="L9" s="88">
        <v>1</v>
      </c>
      <c r="M9" s="88">
        <v>1</v>
      </c>
      <c r="N9" s="88">
        <v>1</v>
      </c>
      <c r="O9" s="114">
        <f t="shared" ref="O9:O50" si="0">SUM(C9:N9)</f>
        <v>12</v>
      </c>
      <c r="P9" s="114"/>
    </row>
    <row r="10" spans="1:16" x14ac:dyDescent="0.2">
      <c r="A10" s="64" t="s">
        <v>126</v>
      </c>
      <c r="B10" s="83">
        <v>0.15</v>
      </c>
      <c r="C10" s="88">
        <v>39</v>
      </c>
      <c r="D10" s="88">
        <v>35</v>
      </c>
      <c r="E10" s="115">
        <v>33</v>
      </c>
      <c r="F10" s="88">
        <v>37</v>
      </c>
      <c r="G10" s="88">
        <v>26</v>
      </c>
      <c r="H10" s="88">
        <v>39</v>
      </c>
      <c r="I10" s="88">
        <v>27</v>
      </c>
      <c r="J10" s="88">
        <v>31</v>
      </c>
      <c r="K10" s="88">
        <v>32</v>
      </c>
      <c r="L10" s="88">
        <v>33</v>
      </c>
      <c r="M10" s="88">
        <v>33</v>
      </c>
      <c r="N10" s="88">
        <v>36</v>
      </c>
      <c r="O10" s="114">
        <f t="shared" si="0"/>
        <v>401</v>
      </c>
      <c r="P10" s="114"/>
    </row>
    <row r="11" spans="1:16" x14ac:dyDescent="0.2">
      <c r="A11" s="64" t="s">
        <v>127</v>
      </c>
      <c r="B11" s="83">
        <v>0.2</v>
      </c>
      <c r="C11" s="88">
        <v>52</v>
      </c>
      <c r="D11" s="88">
        <v>39</v>
      </c>
      <c r="E11" s="115">
        <v>39</v>
      </c>
      <c r="F11" s="88">
        <v>38</v>
      </c>
      <c r="G11" s="88">
        <v>36</v>
      </c>
      <c r="H11" s="88">
        <v>37</v>
      </c>
      <c r="I11" s="88">
        <v>40</v>
      </c>
      <c r="J11" s="88">
        <v>36</v>
      </c>
      <c r="K11" s="88">
        <v>51</v>
      </c>
      <c r="L11" s="88">
        <v>45</v>
      </c>
      <c r="M11" s="88">
        <v>45</v>
      </c>
      <c r="N11" s="88">
        <v>49</v>
      </c>
      <c r="O11" s="114">
        <f t="shared" si="0"/>
        <v>507</v>
      </c>
      <c r="P11" s="114"/>
    </row>
    <row r="12" spans="1:16" x14ac:dyDescent="0.2">
      <c r="A12" s="64" t="s">
        <v>55</v>
      </c>
      <c r="B12" s="83">
        <v>10</v>
      </c>
      <c r="C12" s="93">
        <v>1</v>
      </c>
      <c r="D12" s="93">
        <v>1</v>
      </c>
      <c r="E12" s="113">
        <v>1</v>
      </c>
      <c r="F12" s="93">
        <v>1</v>
      </c>
      <c r="G12" s="93">
        <v>1</v>
      </c>
      <c r="H12" s="93">
        <v>1</v>
      </c>
      <c r="I12" s="93">
        <v>1</v>
      </c>
      <c r="J12" s="88">
        <v>1</v>
      </c>
      <c r="K12" s="88">
        <v>1</v>
      </c>
      <c r="L12" s="88">
        <v>1</v>
      </c>
      <c r="M12" s="88">
        <v>1</v>
      </c>
      <c r="N12" s="88">
        <v>1</v>
      </c>
      <c r="O12" s="114">
        <f t="shared" si="0"/>
        <v>12</v>
      </c>
      <c r="P12" s="114"/>
    </row>
    <row r="13" spans="1:16" x14ac:dyDescent="0.2">
      <c r="A13" s="64"/>
      <c r="B13" s="116"/>
      <c r="C13" s="93"/>
      <c r="D13" s="93"/>
      <c r="E13" s="113"/>
      <c r="F13" s="93"/>
      <c r="G13" s="93"/>
      <c r="H13" s="93"/>
      <c r="I13" s="93"/>
      <c r="J13" s="88"/>
      <c r="K13" s="88"/>
      <c r="L13" s="88"/>
      <c r="M13" s="88"/>
      <c r="N13" s="88"/>
      <c r="O13" s="114"/>
      <c r="P13" s="114"/>
    </row>
    <row r="14" spans="1:16" x14ac:dyDescent="0.2">
      <c r="A14" s="89" t="s">
        <v>24</v>
      </c>
      <c r="B14" s="117"/>
      <c r="C14" s="93"/>
      <c r="D14" s="93"/>
      <c r="E14" s="113"/>
      <c r="F14" s="93"/>
      <c r="G14" s="93"/>
      <c r="H14" s="93"/>
      <c r="I14" s="93"/>
      <c r="J14" s="88"/>
      <c r="K14" s="88"/>
      <c r="L14" s="88"/>
      <c r="M14" s="88"/>
      <c r="N14" s="88"/>
      <c r="O14" s="114"/>
      <c r="P14" s="114"/>
    </row>
    <row r="15" spans="1:16" x14ac:dyDescent="0.2">
      <c r="A15" s="91" t="s">
        <v>56</v>
      </c>
      <c r="B15" s="92">
        <v>0.1</v>
      </c>
      <c r="C15" s="93">
        <v>7648</v>
      </c>
      <c r="D15" s="93">
        <v>7450</v>
      </c>
      <c r="E15" s="113">
        <v>7394</v>
      </c>
      <c r="F15" s="93">
        <v>7199</v>
      </c>
      <c r="G15" s="93">
        <v>7313</v>
      </c>
      <c r="H15" s="93">
        <v>7144</v>
      </c>
      <c r="I15" s="93">
        <v>6875</v>
      </c>
      <c r="J15" s="88">
        <v>6759</v>
      </c>
      <c r="K15" s="88">
        <v>7516</v>
      </c>
      <c r="L15" s="88">
        <v>6917</v>
      </c>
      <c r="M15" s="88">
        <v>6522</v>
      </c>
      <c r="N15" s="88">
        <v>6833</v>
      </c>
      <c r="O15" s="114">
        <f t="shared" si="0"/>
        <v>85570</v>
      </c>
      <c r="P15" s="114"/>
    </row>
    <row r="16" spans="1:16" x14ac:dyDescent="0.2">
      <c r="A16" s="64" t="s">
        <v>46</v>
      </c>
      <c r="B16" s="83">
        <v>6</v>
      </c>
      <c r="C16" s="93">
        <v>16</v>
      </c>
      <c r="D16" s="93">
        <v>14</v>
      </c>
      <c r="E16" s="113">
        <v>11</v>
      </c>
      <c r="F16" s="93">
        <v>16</v>
      </c>
      <c r="G16" s="93">
        <v>7</v>
      </c>
      <c r="H16" s="93">
        <v>17</v>
      </c>
      <c r="I16" s="93">
        <v>8</v>
      </c>
      <c r="J16" s="88">
        <v>12</v>
      </c>
      <c r="K16" s="88">
        <v>9</v>
      </c>
      <c r="L16" s="88">
        <v>11</v>
      </c>
      <c r="M16" s="88">
        <v>13</v>
      </c>
      <c r="N16" s="88">
        <v>14</v>
      </c>
      <c r="O16" s="114">
        <f t="shared" si="0"/>
        <v>148</v>
      </c>
      <c r="P16" s="114"/>
    </row>
    <row r="17" spans="1:16" x14ac:dyDescent="0.2">
      <c r="A17" s="64" t="s">
        <v>57</v>
      </c>
      <c r="B17" s="83">
        <v>14</v>
      </c>
      <c r="C17" s="93">
        <v>1</v>
      </c>
      <c r="D17" s="93">
        <v>1</v>
      </c>
      <c r="E17" s="113">
        <v>1</v>
      </c>
      <c r="F17" s="93">
        <v>1</v>
      </c>
      <c r="G17" s="93">
        <v>1</v>
      </c>
      <c r="H17" s="93">
        <v>1</v>
      </c>
      <c r="I17" s="93">
        <v>1</v>
      </c>
      <c r="J17" s="88">
        <v>1</v>
      </c>
      <c r="K17" s="88">
        <v>1</v>
      </c>
      <c r="L17" s="88">
        <v>1</v>
      </c>
      <c r="M17" s="88">
        <v>1</v>
      </c>
      <c r="N17" s="88">
        <v>1</v>
      </c>
      <c r="O17" s="114">
        <f t="shared" si="0"/>
        <v>12</v>
      </c>
      <c r="P17" s="114"/>
    </row>
    <row r="18" spans="1:16" x14ac:dyDescent="0.2">
      <c r="A18" s="64" t="s">
        <v>128</v>
      </c>
      <c r="B18" s="83">
        <v>0</v>
      </c>
      <c r="C18" s="88">
        <v>1</v>
      </c>
      <c r="D18" s="88">
        <v>1</v>
      </c>
      <c r="E18" s="115">
        <v>1</v>
      </c>
      <c r="F18" s="88">
        <v>1</v>
      </c>
      <c r="G18" s="88">
        <v>1</v>
      </c>
      <c r="H18" s="88">
        <v>1</v>
      </c>
      <c r="I18" s="88">
        <v>1</v>
      </c>
      <c r="J18" s="88">
        <v>1</v>
      </c>
      <c r="K18" s="88">
        <v>1</v>
      </c>
      <c r="L18" s="88">
        <v>1</v>
      </c>
      <c r="M18" s="88">
        <v>1</v>
      </c>
      <c r="N18" s="88">
        <v>1</v>
      </c>
      <c r="O18" s="114">
        <f t="shared" si="0"/>
        <v>12</v>
      </c>
      <c r="P18" s="114"/>
    </row>
    <row r="19" spans="1:16" x14ac:dyDescent="0.2">
      <c r="A19" s="64"/>
      <c r="B19" s="116"/>
      <c r="C19" s="93"/>
      <c r="D19" s="93"/>
      <c r="E19" s="113"/>
      <c r="F19" s="93"/>
      <c r="G19" s="93"/>
      <c r="H19" s="93"/>
      <c r="I19" s="93"/>
      <c r="J19" s="88"/>
      <c r="K19" s="88"/>
      <c r="L19" s="88"/>
      <c r="M19" s="88"/>
      <c r="N19" s="88"/>
      <c r="O19" s="114"/>
      <c r="P19" s="114"/>
    </row>
    <row r="20" spans="1:16" x14ac:dyDescent="0.2">
      <c r="A20" s="89" t="s">
        <v>21</v>
      </c>
      <c r="B20" s="117"/>
      <c r="C20" s="93"/>
      <c r="D20" s="93"/>
      <c r="E20" s="113"/>
      <c r="F20" s="93"/>
      <c r="G20" s="93"/>
      <c r="H20" s="93"/>
      <c r="I20" s="93"/>
      <c r="J20" s="88"/>
      <c r="K20" s="88"/>
      <c r="L20" s="88"/>
      <c r="M20" s="88"/>
      <c r="N20" s="88"/>
      <c r="O20" s="114"/>
      <c r="P20" s="114"/>
    </row>
    <row r="21" spans="1:16" x14ac:dyDescent="0.2">
      <c r="A21" s="64" t="s">
        <v>129</v>
      </c>
      <c r="B21" s="83">
        <v>70</v>
      </c>
      <c r="C21" s="93">
        <v>1</v>
      </c>
      <c r="D21" s="93">
        <v>1</v>
      </c>
      <c r="E21" s="113">
        <v>1</v>
      </c>
      <c r="F21" s="93">
        <v>1</v>
      </c>
      <c r="G21" s="93">
        <v>1</v>
      </c>
      <c r="H21" s="93">
        <v>1</v>
      </c>
      <c r="I21" s="93">
        <v>1</v>
      </c>
      <c r="J21" s="88">
        <v>1</v>
      </c>
      <c r="K21" s="88">
        <v>1</v>
      </c>
      <c r="L21" s="88">
        <v>1</v>
      </c>
      <c r="M21" s="88">
        <v>1</v>
      </c>
      <c r="N21" s="88">
        <v>1</v>
      </c>
      <c r="O21" s="114">
        <f t="shared" si="0"/>
        <v>12</v>
      </c>
      <c r="P21" s="114"/>
    </row>
    <row r="22" spans="1:16" x14ac:dyDescent="0.2">
      <c r="A22" s="64" t="s">
        <v>130</v>
      </c>
      <c r="B22" s="83">
        <v>0.2</v>
      </c>
      <c r="C22" s="93">
        <v>7648</v>
      </c>
      <c r="D22" s="93">
        <v>7450</v>
      </c>
      <c r="E22" s="113">
        <v>7394</v>
      </c>
      <c r="F22" s="93">
        <v>7199</v>
      </c>
      <c r="G22" s="93">
        <v>7314</v>
      </c>
      <c r="H22" s="93">
        <v>7144</v>
      </c>
      <c r="I22" s="93">
        <v>6875</v>
      </c>
      <c r="J22" s="88">
        <v>6759</v>
      </c>
      <c r="K22" s="88">
        <v>7516</v>
      </c>
      <c r="L22" s="88">
        <v>6917</v>
      </c>
      <c r="M22" s="88">
        <v>6522</v>
      </c>
      <c r="N22" s="88">
        <v>6833</v>
      </c>
      <c r="O22" s="114">
        <f t="shared" si="0"/>
        <v>85571</v>
      </c>
      <c r="P22" s="114"/>
    </row>
    <row r="23" spans="1:16" x14ac:dyDescent="0.2">
      <c r="A23" s="64" t="s">
        <v>131</v>
      </c>
      <c r="B23" s="83">
        <v>0</v>
      </c>
      <c r="C23" s="93">
        <v>12</v>
      </c>
      <c r="D23" s="93">
        <v>9</v>
      </c>
      <c r="E23" s="113">
        <v>13</v>
      </c>
      <c r="F23" s="93">
        <v>9</v>
      </c>
      <c r="G23" s="93">
        <v>14</v>
      </c>
      <c r="H23" s="93">
        <v>10</v>
      </c>
      <c r="I23" s="93">
        <v>11</v>
      </c>
      <c r="J23" s="88">
        <v>6</v>
      </c>
      <c r="K23" s="88">
        <v>12</v>
      </c>
      <c r="L23" s="88">
        <v>5</v>
      </c>
      <c r="M23" s="88">
        <v>13</v>
      </c>
      <c r="N23" s="88">
        <v>10</v>
      </c>
      <c r="O23" s="114">
        <f t="shared" si="0"/>
        <v>124</v>
      </c>
      <c r="P23" s="114"/>
    </row>
    <row r="24" spans="1:16" x14ac:dyDescent="0.2">
      <c r="A24" s="64" t="s">
        <v>132</v>
      </c>
      <c r="B24" s="83">
        <v>0</v>
      </c>
      <c r="C24" s="88">
        <v>12</v>
      </c>
      <c r="D24" s="88">
        <v>8</v>
      </c>
      <c r="E24" s="115">
        <v>8</v>
      </c>
      <c r="F24" s="88">
        <v>10</v>
      </c>
      <c r="G24" s="88">
        <v>5</v>
      </c>
      <c r="H24" s="88">
        <v>8</v>
      </c>
      <c r="I24" s="88">
        <v>7</v>
      </c>
      <c r="J24" s="88">
        <v>7</v>
      </c>
      <c r="K24" s="88">
        <v>7</v>
      </c>
      <c r="L24" s="88">
        <v>9</v>
      </c>
      <c r="M24" s="88">
        <v>6</v>
      </c>
      <c r="N24" s="88">
        <v>8</v>
      </c>
      <c r="O24" s="114">
        <f>SUM(C24:N24)</f>
        <v>95</v>
      </c>
      <c r="P24" s="114"/>
    </row>
    <row r="25" spans="1:16" x14ac:dyDescent="0.2">
      <c r="A25" s="64" t="s">
        <v>97</v>
      </c>
      <c r="B25" s="83">
        <v>4</v>
      </c>
      <c r="C25" s="93">
        <v>64</v>
      </c>
      <c r="D25" s="93">
        <v>63</v>
      </c>
      <c r="E25" s="113">
        <v>80</v>
      </c>
      <c r="F25" s="93">
        <v>58</v>
      </c>
      <c r="G25" s="93">
        <v>77</v>
      </c>
      <c r="H25" s="93">
        <v>70</v>
      </c>
      <c r="I25" s="93">
        <v>70</v>
      </c>
      <c r="J25" s="88">
        <v>51</v>
      </c>
      <c r="K25" s="88">
        <v>66</v>
      </c>
      <c r="L25" s="88">
        <v>64</v>
      </c>
      <c r="M25" s="88">
        <v>55</v>
      </c>
      <c r="N25" s="88">
        <v>50</v>
      </c>
      <c r="O25" s="114">
        <f t="shared" si="0"/>
        <v>768</v>
      </c>
      <c r="P25" s="114"/>
    </row>
    <row r="26" spans="1:16" x14ac:dyDescent="0.2">
      <c r="A26" s="64" t="s">
        <v>133</v>
      </c>
      <c r="B26" s="83">
        <v>0</v>
      </c>
      <c r="C26" s="93">
        <v>1</v>
      </c>
      <c r="D26" s="93">
        <v>1</v>
      </c>
      <c r="E26" s="113">
        <v>1</v>
      </c>
      <c r="F26" s="93">
        <v>1</v>
      </c>
      <c r="G26" s="93">
        <v>1</v>
      </c>
      <c r="H26" s="93">
        <v>1</v>
      </c>
      <c r="I26" s="93">
        <v>1</v>
      </c>
      <c r="J26" s="88">
        <v>1</v>
      </c>
      <c r="K26" s="88">
        <v>1</v>
      </c>
      <c r="L26" s="88">
        <v>1</v>
      </c>
      <c r="M26" s="88">
        <v>1</v>
      </c>
      <c r="N26" s="88">
        <v>1</v>
      </c>
      <c r="O26" s="114">
        <f t="shared" si="0"/>
        <v>12</v>
      </c>
      <c r="P26" s="114"/>
    </row>
    <row r="27" spans="1:16" x14ac:dyDescent="0.2">
      <c r="A27" s="64" t="s">
        <v>134</v>
      </c>
      <c r="B27" s="83">
        <v>0.03</v>
      </c>
      <c r="C27" s="93"/>
      <c r="D27" s="93"/>
      <c r="E27" s="113"/>
      <c r="F27" s="93"/>
      <c r="G27" s="93"/>
      <c r="H27" s="93"/>
      <c r="I27" s="93"/>
      <c r="J27" s="88"/>
      <c r="K27" s="88"/>
      <c r="L27" s="88"/>
      <c r="M27" s="88"/>
      <c r="N27" s="88"/>
      <c r="O27" s="114"/>
      <c r="P27" s="114"/>
    </row>
    <row r="28" spans="1:16" x14ac:dyDescent="0.2">
      <c r="A28" s="64" t="s">
        <v>135</v>
      </c>
      <c r="B28" s="83">
        <v>25</v>
      </c>
      <c r="C28" s="93">
        <v>1</v>
      </c>
      <c r="D28" s="93">
        <v>1</v>
      </c>
      <c r="E28" s="113">
        <v>1</v>
      </c>
      <c r="F28" s="93">
        <v>1</v>
      </c>
      <c r="G28" s="93">
        <v>1</v>
      </c>
      <c r="H28" s="93">
        <v>1</v>
      </c>
      <c r="I28" s="93">
        <v>1</v>
      </c>
      <c r="J28" s="88">
        <v>1</v>
      </c>
      <c r="K28" s="88">
        <v>1</v>
      </c>
      <c r="L28" s="88">
        <v>1</v>
      </c>
      <c r="M28" s="88">
        <v>1</v>
      </c>
      <c r="N28" s="88">
        <v>1</v>
      </c>
      <c r="O28" s="114">
        <f t="shared" si="0"/>
        <v>12</v>
      </c>
      <c r="P28" s="114"/>
    </row>
    <row r="29" spans="1:16" x14ac:dyDescent="0.2">
      <c r="A29" s="64" t="s">
        <v>155</v>
      </c>
      <c r="B29" s="83">
        <v>0.02</v>
      </c>
      <c r="C29" s="93">
        <v>7675</v>
      </c>
      <c r="D29" s="93">
        <v>7462</v>
      </c>
      <c r="E29" s="113">
        <v>741</v>
      </c>
      <c r="F29" s="93">
        <v>7221</v>
      </c>
      <c r="G29" s="93">
        <v>7352</v>
      </c>
      <c r="H29" s="93">
        <v>7166</v>
      </c>
      <c r="I29" s="93">
        <v>6891</v>
      </c>
      <c r="J29" s="88">
        <v>6769</v>
      </c>
      <c r="K29" s="88">
        <v>7536</v>
      </c>
      <c r="L29" s="88">
        <v>6927</v>
      </c>
      <c r="M29" s="88">
        <v>6540</v>
      </c>
      <c r="N29" s="88">
        <v>6846</v>
      </c>
      <c r="O29" s="114">
        <f t="shared" si="0"/>
        <v>79126</v>
      </c>
      <c r="P29" s="114"/>
    </row>
    <row r="30" spans="1:16" x14ac:dyDescent="0.2">
      <c r="A30" s="64" t="s">
        <v>137</v>
      </c>
      <c r="B30" s="83">
        <v>1.0999999999999999E-2</v>
      </c>
      <c r="C30" s="93"/>
      <c r="D30" s="93"/>
      <c r="E30" s="113"/>
      <c r="F30" s="93"/>
      <c r="G30" s="93"/>
      <c r="H30" s="93"/>
      <c r="I30" s="93"/>
      <c r="J30" s="88"/>
      <c r="K30" s="88"/>
      <c r="L30" s="88"/>
      <c r="M30" s="88"/>
      <c r="N30" s="88"/>
      <c r="O30" s="114"/>
      <c r="P30" s="114"/>
    </row>
    <row r="31" spans="1:16" x14ac:dyDescent="0.2">
      <c r="A31" s="64" t="s">
        <v>138</v>
      </c>
      <c r="B31" s="83">
        <v>0</v>
      </c>
      <c r="C31" s="93"/>
      <c r="D31" s="93"/>
      <c r="E31" s="113"/>
      <c r="F31" s="93"/>
      <c r="G31" s="93"/>
      <c r="H31" s="93"/>
      <c r="I31" s="93"/>
      <c r="J31" s="88"/>
      <c r="K31" s="88"/>
      <c r="L31" s="88"/>
      <c r="M31" s="88"/>
      <c r="N31" s="88"/>
      <c r="O31" s="114"/>
      <c r="P31" s="114"/>
    </row>
    <row r="32" spans="1:16" x14ac:dyDescent="0.2">
      <c r="A32" s="64" t="s">
        <v>139</v>
      </c>
      <c r="B32" s="83">
        <v>0.25</v>
      </c>
      <c r="C32" s="93">
        <v>294</v>
      </c>
      <c r="D32" s="93">
        <v>246</v>
      </c>
      <c r="E32" s="113">
        <v>222</v>
      </c>
      <c r="F32" s="93">
        <v>164</v>
      </c>
      <c r="G32" s="93">
        <v>135</v>
      </c>
      <c r="H32" s="93">
        <v>196</v>
      </c>
      <c r="I32" s="93">
        <v>157</v>
      </c>
      <c r="J32" s="88">
        <v>139</v>
      </c>
      <c r="K32" s="88">
        <v>163</v>
      </c>
      <c r="L32" s="88">
        <v>167</v>
      </c>
      <c r="M32" s="88">
        <v>163</v>
      </c>
      <c r="N32" s="88">
        <v>172</v>
      </c>
      <c r="O32" s="114">
        <f t="shared" si="0"/>
        <v>2218</v>
      </c>
      <c r="P32" s="114"/>
    </row>
    <row r="33" spans="1:16" x14ac:dyDescent="0.2">
      <c r="A33" s="64" t="s">
        <v>140</v>
      </c>
      <c r="B33" s="83">
        <v>0</v>
      </c>
      <c r="C33" s="93">
        <v>25</v>
      </c>
      <c r="D33" s="93">
        <v>21</v>
      </c>
      <c r="E33" s="113">
        <v>21</v>
      </c>
      <c r="F33" s="93">
        <v>21</v>
      </c>
      <c r="G33" s="93">
        <v>19</v>
      </c>
      <c r="H33" s="93">
        <v>22</v>
      </c>
      <c r="I33" s="93">
        <v>19</v>
      </c>
      <c r="J33" s="88">
        <v>19</v>
      </c>
      <c r="K33" s="88">
        <v>23</v>
      </c>
      <c r="L33" s="88">
        <v>22</v>
      </c>
      <c r="M33" s="88">
        <v>20</v>
      </c>
      <c r="N33" s="88">
        <v>22</v>
      </c>
      <c r="O33" s="114">
        <f t="shared" si="0"/>
        <v>254</v>
      </c>
      <c r="P33" s="114"/>
    </row>
    <row r="34" spans="1:16" x14ac:dyDescent="0.2">
      <c r="A34" s="64" t="s">
        <v>141</v>
      </c>
      <c r="B34" s="83">
        <v>0.12</v>
      </c>
      <c r="C34" s="93">
        <v>157</v>
      </c>
      <c r="D34" s="93">
        <v>852</v>
      </c>
      <c r="E34" s="113">
        <v>851</v>
      </c>
      <c r="F34" s="93">
        <v>842</v>
      </c>
      <c r="G34" s="93">
        <v>906</v>
      </c>
      <c r="H34" s="93">
        <v>877</v>
      </c>
      <c r="I34" s="93">
        <v>815</v>
      </c>
      <c r="J34" s="88">
        <v>775</v>
      </c>
      <c r="K34" s="88">
        <v>918</v>
      </c>
      <c r="L34" s="88">
        <v>818</v>
      </c>
      <c r="M34" s="88">
        <v>779</v>
      </c>
      <c r="N34" s="88">
        <v>789</v>
      </c>
      <c r="O34" s="114">
        <f t="shared" si="0"/>
        <v>9379</v>
      </c>
      <c r="P34" s="114"/>
    </row>
    <row r="35" spans="1:16" x14ac:dyDescent="0.2">
      <c r="A35" s="64" t="s">
        <v>142</v>
      </c>
      <c r="B35" s="83">
        <v>150</v>
      </c>
      <c r="C35" s="93">
        <v>1</v>
      </c>
      <c r="D35" s="93">
        <v>1</v>
      </c>
      <c r="E35" s="113">
        <v>1</v>
      </c>
      <c r="F35" s="93">
        <v>1</v>
      </c>
      <c r="G35" s="93">
        <v>1</v>
      </c>
      <c r="H35" s="93">
        <v>1</v>
      </c>
      <c r="I35" s="93">
        <v>1</v>
      </c>
      <c r="J35" s="88">
        <v>1</v>
      </c>
      <c r="K35" s="88">
        <v>1</v>
      </c>
      <c r="L35" s="88">
        <v>1</v>
      </c>
      <c r="M35" s="88">
        <v>1</v>
      </c>
      <c r="N35" s="88">
        <v>1</v>
      </c>
      <c r="O35" s="114">
        <f t="shared" si="0"/>
        <v>12</v>
      </c>
      <c r="P35" s="114"/>
    </row>
    <row r="36" spans="1:16" x14ac:dyDescent="0.2">
      <c r="A36" s="64" t="s">
        <v>143</v>
      </c>
      <c r="B36" s="83">
        <v>0.12</v>
      </c>
      <c r="C36" s="93">
        <v>1378</v>
      </c>
      <c r="D36" s="93">
        <v>1239</v>
      </c>
      <c r="E36" s="113">
        <v>1220</v>
      </c>
      <c r="F36" s="93">
        <v>1234</v>
      </c>
      <c r="G36" s="93">
        <v>1291</v>
      </c>
      <c r="H36" s="93">
        <v>1230</v>
      </c>
      <c r="I36" s="93">
        <v>1194</v>
      </c>
      <c r="J36" s="88">
        <v>1069</v>
      </c>
      <c r="K36" s="88">
        <v>1281</v>
      </c>
      <c r="L36" s="88">
        <v>1141</v>
      </c>
      <c r="M36" s="88">
        <v>1095</v>
      </c>
      <c r="N36" s="88">
        <v>1081</v>
      </c>
      <c r="O36" s="114">
        <f t="shared" si="0"/>
        <v>14453</v>
      </c>
      <c r="P36" s="114"/>
    </row>
    <row r="37" spans="1:16" x14ac:dyDescent="0.2">
      <c r="A37" s="64" t="s">
        <v>156</v>
      </c>
      <c r="B37" s="83">
        <v>0.12</v>
      </c>
      <c r="C37" s="93">
        <v>524</v>
      </c>
      <c r="D37" s="93">
        <v>387</v>
      </c>
      <c r="E37" s="113">
        <v>369</v>
      </c>
      <c r="F37" s="93">
        <v>396</v>
      </c>
      <c r="G37" s="93">
        <v>385</v>
      </c>
      <c r="H37" s="93">
        <v>362</v>
      </c>
      <c r="I37" s="93">
        <v>379</v>
      </c>
      <c r="J37" s="88">
        <v>294</v>
      </c>
      <c r="K37" s="88">
        <v>363</v>
      </c>
      <c r="L37" s="88">
        <v>323</v>
      </c>
      <c r="M37" s="88">
        <v>316</v>
      </c>
      <c r="N37" s="88">
        <v>292</v>
      </c>
      <c r="O37" s="114">
        <f t="shared" si="0"/>
        <v>4390</v>
      </c>
      <c r="P37" s="114"/>
    </row>
    <row r="38" spans="1:16" x14ac:dyDescent="0.2">
      <c r="A38" s="64" t="s">
        <v>144</v>
      </c>
      <c r="B38" s="83">
        <v>3.5</v>
      </c>
      <c r="C38" s="93">
        <v>1</v>
      </c>
      <c r="D38" s="93">
        <v>0</v>
      </c>
      <c r="E38" s="113">
        <v>0</v>
      </c>
      <c r="F38" s="93">
        <v>0</v>
      </c>
      <c r="G38" s="93">
        <v>0</v>
      </c>
      <c r="H38" s="93">
        <v>1</v>
      </c>
      <c r="I38" s="93">
        <v>0</v>
      </c>
      <c r="J38" s="88">
        <v>0</v>
      </c>
      <c r="K38" s="88">
        <v>1</v>
      </c>
      <c r="L38" s="88">
        <v>2</v>
      </c>
      <c r="M38" s="88">
        <v>4</v>
      </c>
      <c r="N38" s="88">
        <v>1</v>
      </c>
      <c r="O38" s="114">
        <f t="shared" si="0"/>
        <v>10</v>
      </c>
      <c r="P38" s="114"/>
    </row>
    <row r="39" spans="1:16" x14ac:dyDescent="0.2">
      <c r="A39" s="64" t="s">
        <v>145</v>
      </c>
      <c r="B39" s="83">
        <v>0.03</v>
      </c>
      <c r="C39" s="93">
        <v>881</v>
      </c>
      <c r="D39" s="93">
        <v>864</v>
      </c>
      <c r="E39" s="113">
        <v>888</v>
      </c>
      <c r="F39" s="93">
        <v>864</v>
      </c>
      <c r="G39" s="93">
        <v>944</v>
      </c>
      <c r="H39" s="93">
        <v>899</v>
      </c>
      <c r="I39" s="93">
        <v>831</v>
      </c>
      <c r="J39" s="88">
        <v>785</v>
      </c>
      <c r="K39" s="88">
        <v>938</v>
      </c>
      <c r="L39" s="88">
        <v>828</v>
      </c>
      <c r="M39" s="88">
        <v>797</v>
      </c>
      <c r="N39" s="88">
        <v>802</v>
      </c>
      <c r="O39" s="114">
        <f t="shared" si="0"/>
        <v>10321</v>
      </c>
      <c r="P39" s="114"/>
    </row>
    <row r="40" spans="1:16" x14ac:dyDescent="0.2">
      <c r="A40" s="64" t="s">
        <v>146</v>
      </c>
      <c r="B40" s="83">
        <v>7.0000000000000007E-2</v>
      </c>
      <c r="C40" s="85">
        <v>1834</v>
      </c>
      <c r="D40" s="88">
        <v>2008</v>
      </c>
      <c r="E40" s="118">
        <v>1906</v>
      </c>
      <c r="F40" s="85">
        <v>1882</v>
      </c>
      <c r="G40" s="85">
        <v>2014</v>
      </c>
      <c r="H40" s="85">
        <v>1974</v>
      </c>
      <c r="I40" s="85">
        <v>1882</v>
      </c>
      <c r="J40" s="85">
        <v>1654</v>
      </c>
      <c r="K40" s="85">
        <v>2094</v>
      </c>
      <c r="L40" s="85">
        <v>1824</v>
      </c>
      <c r="M40" s="85">
        <v>1764</v>
      </c>
      <c r="N40" s="88">
        <v>1782</v>
      </c>
      <c r="O40" s="114">
        <f t="shared" si="0"/>
        <v>22618</v>
      </c>
      <c r="P40" s="114"/>
    </row>
    <row r="41" spans="1:16" x14ac:dyDescent="0.2">
      <c r="A41" s="64"/>
      <c r="B41" s="116"/>
      <c r="C41" s="85"/>
      <c r="D41" s="88"/>
      <c r="E41" s="118"/>
      <c r="F41" s="85"/>
      <c r="G41" s="85"/>
      <c r="H41" s="85"/>
      <c r="I41" s="85"/>
      <c r="J41" s="85"/>
      <c r="K41" s="85"/>
      <c r="L41" s="85"/>
      <c r="M41" s="85"/>
      <c r="N41" s="88"/>
      <c r="O41" s="114"/>
      <c r="P41" s="114"/>
    </row>
    <row r="42" spans="1:16" x14ac:dyDescent="0.2">
      <c r="A42" s="89" t="s">
        <v>147</v>
      </c>
      <c r="B42" s="117"/>
      <c r="C42" s="85"/>
      <c r="D42" s="88"/>
      <c r="E42" s="118"/>
      <c r="F42" s="85"/>
      <c r="G42" s="85"/>
      <c r="H42" s="85"/>
      <c r="I42" s="85"/>
      <c r="J42" s="85"/>
      <c r="K42" s="85"/>
      <c r="L42" s="85"/>
      <c r="M42" s="85"/>
      <c r="N42" s="88"/>
      <c r="O42" s="114"/>
      <c r="P42" s="114"/>
    </row>
    <row r="43" spans="1:16" x14ac:dyDescent="0.2">
      <c r="A43" s="64" t="s">
        <v>58</v>
      </c>
      <c r="B43" s="83">
        <v>20</v>
      </c>
      <c r="C43" s="85">
        <v>1</v>
      </c>
      <c r="D43" s="85">
        <v>1</v>
      </c>
      <c r="E43" s="118">
        <v>1</v>
      </c>
      <c r="F43" s="85">
        <v>1</v>
      </c>
      <c r="G43" s="85">
        <v>1</v>
      </c>
      <c r="H43" s="85">
        <v>1</v>
      </c>
      <c r="I43" s="85">
        <v>1</v>
      </c>
      <c r="J43" s="85">
        <v>1</v>
      </c>
      <c r="K43" s="85">
        <v>1</v>
      </c>
      <c r="L43" s="85">
        <v>1</v>
      </c>
      <c r="M43" s="85">
        <v>1</v>
      </c>
      <c r="N43" s="88">
        <v>1</v>
      </c>
      <c r="O43" s="114">
        <f t="shared" si="0"/>
        <v>12</v>
      </c>
      <c r="P43" s="114"/>
    </row>
    <row r="44" spans="1:16" x14ac:dyDescent="0.2">
      <c r="A44" s="64"/>
      <c r="B44" s="116"/>
      <c r="C44" s="85"/>
      <c r="D44" s="85"/>
      <c r="E44" s="118"/>
      <c r="F44" s="85"/>
      <c r="G44" s="85"/>
      <c r="H44" s="85"/>
      <c r="I44" s="85"/>
      <c r="J44" s="85"/>
      <c r="K44" s="85"/>
      <c r="L44" s="85"/>
      <c r="M44" s="85"/>
      <c r="N44" s="88"/>
      <c r="O44" s="114"/>
      <c r="P44" s="114"/>
    </row>
    <row r="45" spans="1:16" x14ac:dyDescent="0.2">
      <c r="A45" s="89" t="s">
        <v>148</v>
      </c>
      <c r="B45" s="117"/>
      <c r="C45" s="85"/>
      <c r="D45" s="85"/>
      <c r="E45" s="118"/>
      <c r="F45" s="85"/>
      <c r="G45" s="85"/>
      <c r="H45" s="85"/>
      <c r="I45" s="85"/>
      <c r="J45" s="85"/>
      <c r="K45" s="85"/>
      <c r="L45" s="85"/>
      <c r="M45" s="85"/>
      <c r="N45" s="88"/>
      <c r="O45" s="114"/>
      <c r="P45" s="114"/>
    </row>
    <row r="46" spans="1:16" s="86" customFormat="1" x14ac:dyDescent="0.2">
      <c r="A46" s="64" t="s">
        <v>149</v>
      </c>
      <c r="B46" s="83">
        <v>0</v>
      </c>
      <c r="C46" s="85">
        <v>1</v>
      </c>
      <c r="D46" s="85">
        <v>1</v>
      </c>
      <c r="E46" s="118">
        <v>1</v>
      </c>
      <c r="F46" s="85">
        <v>1</v>
      </c>
      <c r="G46" s="85">
        <v>1</v>
      </c>
      <c r="H46" s="85">
        <v>1</v>
      </c>
      <c r="I46" s="85">
        <v>1</v>
      </c>
      <c r="J46" s="85">
        <v>1</v>
      </c>
      <c r="K46" s="85">
        <v>1</v>
      </c>
      <c r="L46" s="85">
        <v>1</v>
      </c>
      <c r="M46" s="85">
        <v>1</v>
      </c>
      <c r="N46" s="88">
        <v>1</v>
      </c>
      <c r="O46" s="114">
        <f t="shared" si="0"/>
        <v>12</v>
      </c>
      <c r="P46" s="114"/>
    </row>
    <row r="47" spans="1:16" x14ac:dyDescent="0.2">
      <c r="A47" s="64" t="s">
        <v>150</v>
      </c>
      <c r="B47" s="83">
        <v>30</v>
      </c>
      <c r="C47" s="114">
        <v>1</v>
      </c>
      <c r="D47" s="114">
        <v>1</v>
      </c>
      <c r="E47" s="119">
        <v>1</v>
      </c>
      <c r="F47" s="114">
        <v>1</v>
      </c>
      <c r="G47" s="114">
        <v>1</v>
      </c>
      <c r="H47" s="114">
        <v>1</v>
      </c>
      <c r="I47" s="85">
        <v>1</v>
      </c>
      <c r="J47" s="85">
        <v>1</v>
      </c>
      <c r="K47" s="85">
        <v>1</v>
      </c>
      <c r="L47" s="85">
        <v>1</v>
      </c>
      <c r="M47" s="85">
        <v>1</v>
      </c>
      <c r="N47" s="88">
        <v>1</v>
      </c>
      <c r="O47" s="114">
        <f t="shared" si="0"/>
        <v>12</v>
      </c>
      <c r="P47" s="114"/>
    </row>
    <row r="48" spans="1:16" x14ac:dyDescent="0.2">
      <c r="A48" s="64" t="s">
        <v>151</v>
      </c>
      <c r="B48" s="83">
        <v>0</v>
      </c>
      <c r="C48" s="114">
        <v>92</v>
      </c>
      <c r="D48" s="114">
        <v>74</v>
      </c>
      <c r="E48" s="119">
        <v>72</v>
      </c>
      <c r="F48" s="114">
        <v>75</v>
      </c>
      <c r="G48" s="114">
        <v>62</v>
      </c>
      <c r="H48" s="114">
        <v>76</v>
      </c>
      <c r="I48" s="85">
        <v>67</v>
      </c>
      <c r="J48" s="85">
        <v>68</v>
      </c>
      <c r="K48" s="85">
        <v>84</v>
      </c>
      <c r="L48" s="85">
        <v>78</v>
      </c>
      <c r="M48" s="85">
        <v>78</v>
      </c>
      <c r="N48" s="88">
        <v>86</v>
      </c>
      <c r="O48" s="114">
        <f t="shared" si="0"/>
        <v>912</v>
      </c>
      <c r="P48" s="114"/>
    </row>
    <row r="49" spans="1:16" x14ac:dyDescent="0.2">
      <c r="A49" s="64" t="s">
        <v>152</v>
      </c>
      <c r="B49" s="83">
        <v>0</v>
      </c>
      <c r="C49" s="114">
        <v>1</v>
      </c>
      <c r="D49" s="114">
        <v>1</v>
      </c>
      <c r="E49" s="119">
        <v>1</v>
      </c>
      <c r="F49" s="114">
        <v>1</v>
      </c>
      <c r="G49" s="114">
        <v>1</v>
      </c>
      <c r="H49" s="114">
        <v>1</v>
      </c>
      <c r="I49" s="85">
        <v>1</v>
      </c>
      <c r="J49" s="85">
        <v>1</v>
      </c>
      <c r="K49" s="85">
        <v>1</v>
      </c>
      <c r="L49" s="85">
        <v>1</v>
      </c>
      <c r="M49" s="85">
        <v>1</v>
      </c>
      <c r="N49" s="88">
        <v>1</v>
      </c>
      <c r="O49" s="114">
        <f t="shared" si="0"/>
        <v>12</v>
      </c>
      <c r="P49" s="114"/>
    </row>
    <row r="50" spans="1:16" x14ac:dyDescent="0.2">
      <c r="A50" s="64" t="s">
        <v>27</v>
      </c>
      <c r="B50" s="83">
        <v>3</v>
      </c>
      <c r="C50" s="114">
        <v>1</v>
      </c>
      <c r="D50" s="114">
        <v>1</v>
      </c>
      <c r="E50" s="119">
        <v>1</v>
      </c>
      <c r="F50" s="114">
        <v>1</v>
      </c>
      <c r="G50" s="114">
        <v>1</v>
      </c>
      <c r="H50" s="114">
        <v>1</v>
      </c>
      <c r="I50" s="85">
        <v>1</v>
      </c>
      <c r="J50" s="85">
        <v>1</v>
      </c>
      <c r="K50" s="85">
        <v>1</v>
      </c>
      <c r="L50" s="85">
        <v>1</v>
      </c>
      <c r="M50" s="85">
        <v>1</v>
      </c>
      <c r="N50" s="88">
        <v>1</v>
      </c>
      <c r="O50" s="114">
        <f t="shared" si="0"/>
        <v>12</v>
      </c>
      <c r="P50" s="114"/>
    </row>
    <row r="51" spans="1:16" x14ac:dyDescent="0.2">
      <c r="B51" s="120"/>
      <c r="E51" s="100"/>
      <c r="O51" s="112"/>
    </row>
    <row r="52" spans="1:16" x14ac:dyDescent="0.2">
      <c r="A52" s="86" t="s">
        <v>153</v>
      </c>
      <c r="B52" s="121"/>
      <c r="E52" s="101"/>
      <c r="N52" s="122"/>
    </row>
    <row r="53" spans="1:16" x14ac:dyDescent="0.2">
      <c r="A53" s="64"/>
      <c r="B53" s="123"/>
      <c r="E53" s="101"/>
    </row>
    <row r="54" spans="1:16" x14ac:dyDescent="0.2">
      <c r="B54" s="123"/>
      <c r="E54" s="101"/>
    </row>
    <row r="55" spans="1:16" x14ac:dyDescent="0.2">
      <c r="B55" s="123"/>
      <c r="E55" s="101"/>
    </row>
    <row r="56" spans="1:16" x14ac:dyDescent="0.2">
      <c r="B56" s="123"/>
      <c r="E56" s="101"/>
    </row>
    <row r="57" spans="1:16" x14ac:dyDescent="0.2">
      <c r="B57" s="123"/>
      <c r="E57" s="101"/>
    </row>
    <row r="58" spans="1:16" x14ac:dyDescent="0.2">
      <c r="B58" s="123"/>
      <c r="E58" s="101"/>
    </row>
    <row r="59" spans="1:16" x14ac:dyDescent="0.2">
      <c r="B59" s="123"/>
      <c r="E59" s="101"/>
    </row>
    <row r="60" spans="1:16" x14ac:dyDescent="0.2">
      <c r="B60" s="123"/>
      <c r="E60" s="101"/>
    </row>
    <row r="61" spans="1:16" x14ac:dyDescent="0.2">
      <c r="B61" s="123"/>
      <c r="E61" s="101"/>
    </row>
    <row r="62" spans="1:16" x14ac:dyDescent="0.2">
      <c r="B62" s="123"/>
      <c r="E62" s="101"/>
    </row>
    <row r="63" spans="1:16" x14ac:dyDescent="0.2">
      <c r="B63" s="123"/>
      <c r="E63" s="101"/>
    </row>
    <row r="64" spans="1:16" x14ac:dyDescent="0.2">
      <c r="B64" s="123"/>
      <c r="E64" s="101"/>
    </row>
    <row r="65" spans="2:5" x14ac:dyDescent="0.2">
      <c r="B65" s="123"/>
      <c r="E65" s="101"/>
    </row>
    <row r="66" spans="2:5" x14ac:dyDescent="0.2">
      <c r="B66" s="123"/>
      <c r="E66" s="101"/>
    </row>
    <row r="67" spans="2:5" x14ac:dyDescent="0.2">
      <c r="B67" s="123"/>
      <c r="E67" s="101"/>
    </row>
    <row r="68" spans="2:5" x14ac:dyDescent="0.2">
      <c r="B68" s="123"/>
      <c r="E68" s="101"/>
    </row>
    <row r="69" spans="2:5" x14ac:dyDescent="0.2">
      <c r="B69" s="123"/>
      <c r="E69" s="101"/>
    </row>
    <row r="70" spans="2:5" x14ac:dyDescent="0.2">
      <c r="B70" s="123"/>
      <c r="E70" s="101"/>
    </row>
    <row r="71" spans="2:5" x14ac:dyDescent="0.2">
      <c r="B71" s="123"/>
      <c r="E71" s="101"/>
    </row>
    <row r="72" spans="2:5" x14ac:dyDescent="0.2">
      <c r="B72" s="123"/>
      <c r="E72" s="101"/>
    </row>
    <row r="73" spans="2:5" x14ac:dyDescent="0.2">
      <c r="B73" s="123"/>
      <c r="E73" s="101"/>
    </row>
    <row r="74" spans="2:5" x14ac:dyDescent="0.2">
      <c r="B74" s="123"/>
      <c r="E74" s="101"/>
    </row>
    <row r="75" spans="2:5" x14ac:dyDescent="0.2">
      <c r="B75" s="123"/>
      <c r="E75" s="101"/>
    </row>
    <row r="76" spans="2:5" x14ac:dyDescent="0.2">
      <c r="B76" s="123"/>
      <c r="E76" s="101"/>
    </row>
    <row r="77" spans="2:5" x14ac:dyDescent="0.2">
      <c r="B77" s="123"/>
      <c r="E77" s="101"/>
    </row>
    <row r="78" spans="2:5" x14ac:dyDescent="0.2">
      <c r="B78" s="123"/>
      <c r="E78" s="101"/>
    </row>
    <row r="79" spans="2:5" x14ac:dyDescent="0.2">
      <c r="B79" s="123"/>
      <c r="E79" s="101"/>
    </row>
    <row r="80" spans="2:5" x14ac:dyDescent="0.2">
      <c r="B80" s="123"/>
      <c r="E80" s="101"/>
    </row>
    <row r="81" spans="2:5" x14ac:dyDescent="0.2">
      <c r="B81" s="123"/>
      <c r="E81" s="101"/>
    </row>
    <row r="82" spans="2:5" x14ac:dyDescent="0.2">
      <c r="B82" s="123"/>
      <c r="E82" s="101"/>
    </row>
    <row r="83" spans="2:5" x14ac:dyDescent="0.2">
      <c r="B83" s="123"/>
      <c r="E83" s="101"/>
    </row>
    <row r="84" spans="2:5" x14ac:dyDescent="0.2">
      <c r="B84" s="123"/>
      <c r="E84" s="101"/>
    </row>
    <row r="85" spans="2:5" x14ac:dyDescent="0.2">
      <c r="B85" s="123"/>
      <c r="E85" s="101"/>
    </row>
    <row r="86" spans="2:5" x14ac:dyDescent="0.2">
      <c r="B86" s="123"/>
      <c r="E86" s="101"/>
    </row>
    <row r="87" spans="2:5" x14ac:dyDescent="0.2">
      <c r="B87" s="123"/>
      <c r="E87" s="101"/>
    </row>
    <row r="88" spans="2:5" x14ac:dyDescent="0.2">
      <c r="B88" s="123"/>
      <c r="E88" s="101"/>
    </row>
    <row r="89" spans="2:5" x14ac:dyDescent="0.2">
      <c r="B89" s="123"/>
      <c r="E89" s="101"/>
    </row>
    <row r="90" spans="2:5" x14ac:dyDescent="0.2">
      <c r="B90" s="123"/>
      <c r="E90" s="101"/>
    </row>
    <row r="91" spans="2:5" x14ac:dyDescent="0.2">
      <c r="B91" s="123"/>
      <c r="E91" s="101"/>
    </row>
    <row r="92" spans="2:5" x14ac:dyDescent="0.2">
      <c r="B92" s="123"/>
      <c r="E92" s="101"/>
    </row>
    <row r="93" spans="2:5" x14ac:dyDescent="0.2">
      <c r="B93" s="123"/>
      <c r="E93" s="103"/>
    </row>
    <row r="94" spans="2:5" x14ac:dyDescent="0.2">
      <c r="B94" s="123"/>
      <c r="E94" s="103"/>
    </row>
    <row r="95" spans="2:5" x14ac:dyDescent="0.2">
      <c r="B95" s="123"/>
      <c r="E95" s="103"/>
    </row>
    <row r="96" spans="2:5" x14ac:dyDescent="0.2">
      <c r="B96" s="123"/>
      <c r="E96" s="103"/>
    </row>
    <row r="97" spans="2:5" x14ac:dyDescent="0.2">
      <c r="B97" s="123"/>
      <c r="E97" s="101"/>
    </row>
    <row r="98" spans="2:5" x14ac:dyDescent="0.2">
      <c r="B98" s="123"/>
      <c r="E98" s="101"/>
    </row>
    <row r="99" spans="2:5" x14ac:dyDescent="0.2">
      <c r="B99" s="123"/>
      <c r="E99" s="103"/>
    </row>
    <row r="100" spans="2:5" x14ac:dyDescent="0.2">
      <c r="B100" s="123"/>
      <c r="E100" s="103"/>
    </row>
    <row r="101" spans="2:5" ht="13.5" thickBot="1" x14ac:dyDescent="0.25">
      <c r="B101" s="123"/>
      <c r="E101" s="104"/>
    </row>
    <row r="102" spans="2:5" x14ac:dyDescent="0.2">
      <c r="B102" s="123"/>
      <c r="E102" s="100"/>
    </row>
    <row r="103" spans="2:5" ht="13.5" thickBot="1" x14ac:dyDescent="0.25">
      <c r="B103" s="123"/>
      <c r="E103" s="105"/>
    </row>
    <row r="104" spans="2:5" ht="13.5" thickTop="1" x14ac:dyDescent="0.2">
      <c r="B104" s="123"/>
      <c r="E104" s="100"/>
    </row>
    <row r="105" spans="2:5" x14ac:dyDescent="0.2">
      <c r="B105" s="123"/>
      <c r="E105" s="106"/>
    </row>
    <row r="106" spans="2:5" x14ac:dyDescent="0.2">
      <c r="B106" s="123"/>
      <c r="E106" s="106"/>
    </row>
    <row r="107" spans="2:5" x14ac:dyDescent="0.2">
      <c r="B107" s="123"/>
      <c r="E107" s="106"/>
    </row>
    <row r="108" spans="2:5" x14ac:dyDescent="0.2">
      <c r="B108" s="123"/>
      <c r="E108" s="107"/>
    </row>
    <row r="109" spans="2:5" x14ac:dyDescent="0.2">
      <c r="B109" s="123"/>
      <c r="E109" s="100"/>
    </row>
    <row r="110" spans="2:5" x14ac:dyDescent="0.2">
      <c r="B110" s="123"/>
      <c r="E110" s="100"/>
    </row>
    <row r="111" spans="2:5" x14ac:dyDescent="0.2">
      <c r="B111" s="123"/>
      <c r="E111" s="108"/>
    </row>
    <row r="112" spans="2:5" x14ac:dyDescent="0.2">
      <c r="B112" s="123"/>
      <c r="E112" s="100"/>
    </row>
    <row r="113" spans="2:5" x14ac:dyDescent="0.2">
      <c r="B113" s="123"/>
      <c r="E113" s="101"/>
    </row>
    <row r="114" spans="2:5" x14ac:dyDescent="0.2">
      <c r="B114" s="123"/>
      <c r="E114" s="101"/>
    </row>
    <row r="115" spans="2:5" x14ac:dyDescent="0.2">
      <c r="B115" s="123"/>
      <c r="E115" s="101"/>
    </row>
    <row r="116" spans="2:5" x14ac:dyDescent="0.2">
      <c r="B116" s="123"/>
      <c r="E116" s="101"/>
    </row>
    <row r="117" spans="2:5" x14ac:dyDescent="0.2">
      <c r="B117" s="123"/>
      <c r="E117" s="101"/>
    </row>
    <row r="118" spans="2:5" x14ac:dyDescent="0.2">
      <c r="B118" s="123"/>
      <c r="E118" s="101"/>
    </row>
    <row r="119" spans="2:5" x14ac:dyDescent="0.2">
      <c r="E119" s="101"/>
    </row>
    <row r="120" spans="2:5" x14ac:dyDescent="0.2">
      <c r="E120" s="101"/>
    </row>
    <row r="121" spans="2:5" x14ac:dyDescent="0.2">
      <c r="E121" s="101"/>
    </row>
    <row r="122" spans="2:5" x14ac:dyDescent="0.2">
      <c r="E122" s="101"/>
    </row>
    <row r="123" spans="2:5" x14ac:dyDescent="0.2">
      <c r="E123" s="101"/>
    </row>
    <row r="124" spans="2:5" x14ac:dyDescent="0.2">
      <c r="E124" s="101"/>
    </row>
    <row r="125" spans="2:5" x14ac:dyDescent="0.2">
      <c r="E125" s="101"/>
    </row>
    <row r="126" spans="2:5" x14ac:dyDescent="0.2">
      <c r="E126" s="101"/>
    </row>
    <row r="127" spans="2:5" x14ac:dyDescent="0.2">
      <c r="E127" s="101"/>
    </row>
    <row r="128" spans="2:5" x14ac:dyDescent="0.2">
      <c r="E128" s="101"/>
    </row>
    <row r="129" spans="5:5" x14ac:dyDescent="0.2">
      <c r="E129" s="101"/>
    </row>
    <row r="130" spans="5:5" x14ac:dyDescent="0.2">
      <c r="E130" s="101"/>
    </row>
    <row r="131" spans="5:5" x14ac:dyDescent="0.2">
      <c r="E131" s="101"/>
    </row>
    <row r="132" spans="5:5" x14ac:dyDescent="0.2">
      <c r="E132" s="101"/>
    </row>
    <row r="133" spans="5:5" x14ac:dyDescent="0.2">
      <c r="E133" s="101"/>
    </row>
    <row r="134" spans="5:5" x14ac:dyDescent="0.2">
      <c r="E134" s="101"/>
    </row>
    <row r="135" spans="5:5" x14ac:dyDescent="0.2">
      <c r="E135" s="101"/>
    </row>
    <row r="136" spans="5:5" x14ac:dyDescent="0.2">
      <c r="E136" s="101"/>
    </row>
    <row r="137" spans="5:5" x14ac:dyDescent="0.2">
      <c r="E137" s="101"/>
    </row>
    <row r="138" spans="5:5" x14ac:dyDescent="0.2">
      <c r="E138" s="101"/>
    </row>
    <row r="139" spans="5:5" x14ac:dyDescent="0.2">
      <c r="E139" s="101"/>
    </row>
    <row r="140" spans="5:5" x14ac:dyDescent="0.2">
      <c r="E140" s="101"/>
    </row>
    <row r="141" spans="5:5" x14ac:dyDescent="0.2">
      <c r="E141" s="101"/>
    </row>
    <row r="142" spans="5:5" x14ac:dyDescent="0.2">
      <c r="E142" s="101"/>
    </row>
    <row r="143" spans="5:5" x14ac:dyDescent="0.2">
      <c r="E143" s="101"/>
    </row>
    <row r="144" spans="5:5" x14ac:dyDescent="0.2">
      <c r="E144" s="101"/>
    </row>
    <row r="145" spans="5:5" x14ac:dyDescent="0.2">
      <c r="E145" s="101"/>
    </row>
    <row r="146" spans="5:5" x14ac:dyDescent="0.2">
      <c r="E146" s="101"/>
    </row>
    <row r="147" spans="5:5" x14ac:dyDescent="0.2">
      <c r="E147" s="101"/>
    </row>
    <row r="148" spans="5:5" x14ac:dyDescent="0.2">
      <c r="E148" s="101"/>
    </row>
    <row r="149" spans="5:5" x14ac:dyDescent="0.2">
      <c r="E149" s="101"/>
    </row>
    <row r="150" spans="5:5" x14ac:dyDescent="0.2">
      <c r="E150" s="101"/>
    </row>
    <row r="151" spans="5:5" x14ac:dyDescent="0.2">
      <c r="E151" s="101"/>
    </row>
    <row r="152" spans="5:5" x14ac:dyDescent="0.2">
      <c r="E152" s="101"/>
    </row>
    <row r="153" spans="5:5" x14ac:dyDescent="0.2">
      <c r="E153" s="101"/>
    </row>
    <row r="154" spans="5:5" x14ac:dyDescent="0.2">
      <c r="E154" s="103"/>
    </row>
    <row r="155" spans="5:5" x14ac:dyDescent="0.2">
      <c r="E155" s="103"/>
    </row>
    <row r="156" spans="5:5" x14ac:dyDescent="0.2">
      <c r="E156" s="103"/>
    </row>
    <row r="157" spans="5:5" x14ac:dyDescent="0.2">
      <c r="E157" s="103"/>
    </row>
    <row r="158" spans="5:5" x14ac:dyDescent="0.2">
      <c r="E158" s="101"/>
    </row>
    <row r="159" spans="5:5" x14ac:dyDescent="0.2">
      <c r="E159" s="101"/>
    </row>
    <row r="160" spans="5:5" x14ac:dyDescent="0.2">
      <c r="E160" s="103"/>
    </row>
  </sheetData>
  <printOptions gridLines="1"/>
  <pageMargins left="0.25" right="0.25" top="1" bottom="1" header="0.5" footer="0.5"/>
  <pageSetup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7"/>
  <sheetViews>
    <sheetView zoomScale="80" zoomScaleNormal="80" workbookViewId="0">
      <selection activeCell="A51" sqref="A51"/>
    </sheetView>
  </sheetViews>
  <sheetFormatPr defaultRowHeight="12.75" x14ac:dyDescent="0.2"/>
  <cols>
    <col min="1" max="1" width="56" style="68" customWidth="1"/>
    <col min="2" max="2" width="12.7109375" style="102" customWidth="1"/>
    <col min="3" max="14" width="12.7109375" style="68" customWidth="1"/>
    <col min="15" max="15" width="15.7109375" style="68" customWidth="1"/>
    <col min="16" max="16384" width="9.140625" style="68"/>
  </cols>
  <sheetData>
    <row r="1" spans="1:15" ht="15.75" x14ac:dyDescent="0.25">
      <c r="A1" s="65" t="s">
        <v>119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5.75" x14ac:dyDescent="0.25">
      <c r="A2" s="65" t="s">
        <v>120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5" ht="15.75" x14ac:dyDescent="0.25">
      <c r="A4" s="69" t="s">
        <v>157</v>
      </c>
      <c r="B4" s="70"/>
      <c r="C4" s="69"/>
      <c r="D4" s="69"/>
      <c r="E4" s="69" t="s">
        <v>122</v>
      </c>
      <c r="F4" s="71"/>
    </row>
    <row r="5" spans="1:15" x14ac:dyDescent="0.2">
      <c r="A5" s="72"/>
      <c r="B5" s="73"/>
      <c r="C5" s="72"/>
      <c r="D5" s="72"/>
      <c r="E5" s="72"/>
    </row>
    <row r="6" spans="1:15" ht="15" x14ac:dyDescent="0.25">
      <c r="A6" s="74"/>
      <c r="B6" s="75" t="s">
        <v>123</v>
      </c>
      <c r="C6" s="76">
        <v>44032</v>
      </c>
      <c r="D6" s="76">
        <v>44064</v>
      </c>
      <c r="E6" s="76">
        <v>44096</v>
      </c>
      <c r="F6" s="76">
        <v>44127</v>
      </c>
      <c r="G6" s="76">
        <v>44159</v>
      </c>
      <c r="H6" s="76">
        <v>44190</v>
      </c>
      <c r="I6" s="76">
        <v>44222</v>
      </c>
      <c r="J6" s="76">
        <v>44254</v>
      </c>
      <c r="K6" s="76">
        <v>44283</v>
      </c>
      <c r="L6" s="76">
        <v>44315</v>
      </c>
      <c r="M6" s="76">
        <v>44346</v>
      </c>
      <c r="N6" s="76">
        <v>44367</v>
      </c>
      <c r="O6" s="109" t="s">
        <v>124</v>
      </c>
    </row>
    <row r="7" spans="1:15" ht="15" x14ac:dyDescent="0.25">
      <c r="A7" s="74"/>
      <c r="B7" s="78"/>
      <c r="C7" s="84"/>
      <c r="D7" s="84"/>
      <c r="E7" s="84"/>
      <c r="F7" s="84"/>
      <c r="G7" s="84"/>
      <c r="H7" s="84"/>
      <c r="I7" s="84"/>
      <c r="J7" s="110"/>
      <c r="K7" s="110"/>
      <c r="L7" s="110"/>
      <c r="M7" s="111"/>
      <c r="N7" s="110"/>
      <c r="O7" s="112"/>
    </row>
    <row r="8" spans="1:15" x14ac:dyDescent="0.2">
      <c r="A8" s="81" t="s">
        <v>125</v>
      </c>
      <c r="B8" s="82"/>
      <c r="C8" s="84"/>
      <c r="D8" s="84"/>
      <c r="E8" s="124"/>
      <c r="F8" s="84"/>
      <c r="G8" s="84"/>
      <c r="H8" s="84"/>
      <c r="I8" s="84"/>
      <c r="J8" s="110"/>
      <c r="K8" s="110"/>
      <c r="L8" s="110"/>
      <c r="M8" s="110"/>
      <c r="N8" s="110"/>
      <c r="O8" s="112"/>
    </row>
    <row r="9" spans="1:15" x14ac:dyDescent="0.2">
      <c r="A9" s="64" t="s">
        <v>45</v>
      </c>
      <c r="B9" s="83">
        <v>11</v>
      </c>
      <c r="C9" s="93">
        <v>1</v>
      </c>
      <c r="D9" s="93">
        <v>1</v>
      </c>
      <c r="E9" s="113">
        <v>1</v>
      </c>
      <c r="F9" s="93">
        <v>1</v>
      </c>
      <c r="G9" s="93">
        <v>1</v>
      </c>
      <c r="H9" s="93">
        <v>1</v>
      </c>
      <c r="I9" s="93">
        <v>1</v>
      </c>
      <c r="J9" s="88">
        <v>1</v>
      </c>
      <c r="K9" s="88">
        <v>1</v>
      </c>
      <c r="L9" s="88">
        <v>1</v>
      </c>
      <c r="M9" s="88">
        <v>1</v>
      </c>
      <c r="N9" s="88">
        <v>1</v>
      </c>
      <c r="O9" s="114">
        <f t="shared" ref="O9:O50" si="0">SUM(C9:N9)</f>
        <v>12</v>
      </c>
    </row>
    <row r="10" spans="1:15" x14ac:dyDescent="0.2">
      <c r="A10" s="64" t="s">
        <v>126</v>
      </c>
      <c r="B10" s="83">
        <v>0.15</v>
      </c>
      <c r="C10" s="88">
        <v>23</v>
      </c>
      <c r="D10" s="88">
        <v>21</v>
      </c>
      <c r="E10" s="115">
        <v>21</v>
      </c>
      <c r="F10" s="88">
        <v>21</v>
      </c>
      <c r="G10" s="88">
        <v>20</v>
      </c>
      <c r="H10" s="88">
        <v>23</v>
      </c>
      <c r="I10" s="88">
        <v>21</v>
      </c>
      <c r="J10" s="88">
        <v>19</v>
      </c>
      <c r="K10" s="88">
        <v>23</v>
      </c>
      <c r="L10" s="88">
        <v>22</v>
      </c>
      <c r="M10" s="88">
        <v>20</v>
      </c>
      <c r="N10" s="88">
        <v>22</v>
      </c>
      <c r="O10" s="114">
        <f t="shared" si="0"/>
        <v>256</v>
      </c>
    </row>
    <row r="11" spans="1:15" x14ac:dyDescent="0.2">
      <c r="A11" s="64" t="s">
        <v>127</v>
      </c>
      <c r="B11" s="83">
        <v>0.2</v>
      </c>
      <c r="C11" s="88">
        <v>31</v>
      </c>
      <c r="D11" s="88">
        <v>27</v>
      </c>
      <c r="E11" s="115">
        <v>25</v>
      </c>
      <c r="F11" s="88">
        <v>25</v>
      </c>
      <c r="G11" s="88">
        <v>25</v>
      </c>
      <c r="H11" s="88">
        <v>24</v>
      </c>
      <c r="I11" s="88">
        <v>24</v>
      </c>
      <c r="J11" s="88">
        <v>22</v>
      </c>
      <c r="K11" s="88">
        <v>29</v>
      </c>
      <c r="L11" s="88">
        <v>30</v>
      </c>
      <c r="M11" s="88">
        <v>26</v>
      </c>
      <c r="N11" s="88">
        <v>31</v>
      </c>
      <c r="O11" s="114">
        <f t="shared" si="0"/>
        <v>319</v>
      </c>
    </row>
    <row r="12" spans="1:15" x14ac:dyDescent="0.2">
      <c r="A12" s="64" t="s">
        <v>55</v>
      </c>
      <c r="B12" s="83">
        <v>10</v>
      </c>
      <c r="C12" s="93">
        <v>1</v>
      </c>
      <c r="D12" s="93">
        <v>1</v>
      </c>
      <c r="E12" s="113">
        <v>1</v>
      </c>
      <c r="F12" s="93">
        <v>1</v>
      </c>
      <c r="G12" s="93">
        <v>1</v>
      </c>
      <c r="H12" s="93">
        <v>1</v>
      </c>
      <c r="I12" s="93">
        <v>1</v>
      </c>
      <c r="J12" s="88">
        <v>1</v>
      </c>
      <c r="K12" s="88">
        <v>1</v>
      </c>
      <c r="L12" s="88">
        <v>1</v>
      </c>
      <c r="M12" s="88">
        <v>1</v>
      </c>
      <c r="N12" s="88">
        <v>1</v>
      </c>
      <c r="O12" s="114">
        <f t="shared" si="0"/>
        <v>12</v>
      </c>
    </row>
    <row r="13" spans="1:15" x14ac:dyDescent="0.2">
      <c r="A13" s="64"/>
      <c r="B13" s="83"/>
      <c r="C13" s="93"/>
      <c r="D13" s="93"/>
      <c r="E13" s="113"/>
      <c r="F13" s="93"/>
      <c r="G13" s="93"/>
      <c r="H13" s="93"/>
      <c r="I13" s="93"/>
      <c r="J13" s="88"/>
      <c r="K13" s="88"/>
      <c r="L13" s="88"/>
      <c r="M13" s="88"/>
      <c r="N13" s="88"/>
      <c r="O13" s="114"/>
    </row>
    <row r="14" spans="1:15" x14ac:dyDescent="0.2">
      <c r="A14" s="89" t="s">
        <v>24</v>
      </c>
      <c r="B14" s="90"/>
      <c r="C14" s="93"/>
      <c r="D14" s="93"/>
      <c r="E14" s="113"/>
      <c r="F14" s="93"/>
      <c r="G14" s="93"/>
      <c r="H14" s="93"/>
      <c r="I14" s="93"/>
      <c r="J14" s="88"/>
      <c r="K14" s="88"/>
      <c r="L14" s="88"/>
      <c r="M14" s="88"/>
      <c r="N14" s="88"/>
      <c r="O14" s="114"/>
    </row>
    <row r="15" spans="1:15" x14ac:dyDescent="0.2">
      <c r="A15" s="91" t="s">
        <v>56</v>
      </c>
      <c r="B15" s="92">
        <v>0.1</v>
      </c>
      <c r="C15" s="93">
        <v>800</v>
      </c>
      <c r="D15" s="93">
        <v>793</v>
      </c>
      <c r="E15" s="113">
        <v>757</v>
      </c>
      <c r="F15" s="93">
        <v>717</v>
      </c>
      <c r="G15" s="93">
        <v>735</v>
      </c>
      <c r="H15" s="93">
        <v>755</v>
      </c>
      <c r="I15" s="93">
        <v>710</v>
      </c>
      <c r="J15" s="88">
        <v>685</v>
      </c>
      <c r="K15" s="88">
        <v>789</v>
      </c>
      <c r="L15" s="88">
        <v>705</v>
      </c>
      <c r="M15" s="88">
        <v>659</v>
      </c>
      <c r="N15" s="88">
        <v>683</v>
      </c>
      <c r="O15" s="114">
        <f t="shared" si="0"/>
        <v>8788</v>
      </c>
    </row>
    <row r="16" spans="1:15" x14ac:dyDescent="0.2">
      <c r="A16" s="64" t="s">
        <v>46</v>
      </c>
      <c r="B16" s="83">
        <v>6</v>
      </c>
      <c r="C16" s="93">
        <v>0</v>
      </c>
      <c r="D16" s="93">
        <v>1</v>
      </c>
      <c r="E16" s="113">
        <v>0</v>
      </c>
      <c r="F16" s="93">
        <v>0</v>
      </c>
      <c r="G16" s="93">
        <v>1</v>
      </c>
      <c r="H16" s="93">
        <v>1</v>
      </c>
      <c r="I16" s="93">
        <v>2</v>
      </c>
      <c r="J16" s="88">
        <v>0</v>
      </c>
      <c r="K16" s="88">
        <v>0</v>
      </c>
      <c r="L16" s="88">
        <v>0</v>
      </c>
      <c r="M16" s="88">
        <v>0</v>
      </c>
      <c r="N16" s="88">
        <v>1</v>
      </c>
      <c r="O16" s="114">
        <f t="shared" si="0"/>
        <v>6</v>
      </c>
    </row>
    <row r="17" spans="1:15" x14ac:dyDescent="0.2">
      <c r="A17" s="64" t="s">
        <v>57</v>
      </c>
      <c r="B17" s="83">
        <v>14</v>
      </c>
      <c r="C17" s="93">
        <v>1</v>
      </c>
      <c r="D17" s="93">
        <v>1</v>
      </c>
      <c r="E17" s="113">
        <v>1</v>
      </c>
      <c r="F17" s="93">
        <v>1</v>
      </c>
      <c r="G17" s="93">
        <v>1</v>
      </c>
      <c r="H17" s="93">
        <v>1</v>
      </c>
      <c r="I17" s="93">
        <v>1</v>
      </c>
      <c r="J17" s="88">
        <v>1</v>
      </c>
      <c r="K17" s="88">
        <v>1</v>
      </c>
      <c r="L17" s="88">
        <v>1</v>
      </c>
      <c r="M17" s="88">
        <v>1</v>
      </c>
      <c r="N17" s="88">
        <v>1</v>
      </c>
      <c r="O17" s="114">
        <f t="shared" si="0"/>
        <v>12</v>
      </c>
    </row>
    <row r="18" spans="1:15" x14ac:dyDescent="0.2">
      <c r="A18" s="64" t="s">
        <v>128</v>
      </c>
      <c r="B18" s="83">
        <v>0</v>
      </c>
      <c r="C18" s="93">
        <v>1</v>
      </c>
      <c r="D18" s="93">
        <v>1</v>
      </c>
      <c r="E18" s="113">
        <v>1</v>
      </c>
      <c r="F18" s="93">
        <v>1</v>
      </c>
      <c r="G18" s="93">
        <v>1</v>
      </c>
      <c r="H18" s="93">
        <v>1</v>
      </c>
      <c r="I18" s="93">
        <v>1</v>
      </c>
      <c r="J18" s="88">
        <v>1</v>
      </c>
      <c r="K18" s="88">
        <v>1</v>
      </c>
      <c r="L18" s="88">
        <v>1</v>
      </c>
      <c r="M18" s="88">
        <v>1</v>
      </c>
      <c r="N18" s="88">
        <v>1</v>
      </c>
      <c r="O18" s="114">
        <f t="shared" si="0"/>
        <v>12</v>
      </c>
    </row>
    <row r="19" spans="1:15" x14ac:dyDescent="0.2">
      <c r="A19" s="64"/>
      <c r="B19" s="83"/>
      <c r="C19" s="93"/>
      <c r="D19" s="93"/>
      <c r="E19" s="113"/>
      <c r="F19" s="93"/>
      <c r="G19" s="93"/>
      <c r="H19" s="93"/>
      <c r="I19" s="93"/>
      <c r="J19" s="88"/>
      <c r="K19" s="88"/>
      <c r="L19" s="88"/>
      <c r="M19" s="88"/>
      <c r="N19" s="88"/>
      <c r="O19" s="114"/>
    </row>
    <row r="20" spans="1:15" x14ac:dyDescent="0.2">
      <c r="A20" s="89" t="s">
        <v>21</v>
      </c>
      <c r="B20" s="90"/>
      <c r="C20" s="93"/>
      <c r="D20" s="93"/>
      <c r="E20" s="113"/>
      <c r="F20" s="93"/>
      <c r="G20" s="93"/>
      <c r="H20" s="93"/>
      <c r="I20" s="93"/>
      <c r="J20" s="88"/>
      <c r="K20" s="88"/>
      <c r="L20" s="88"/>
      <c r="M20" s="88"/>
      <c r="N20" s="88"/>
      <c r="O20" s="114"/>
    </row>
    <row r="21" spans="1:15" x14ac:dyDescent="0.2">
      <c r="A21" s="64" t="s">
        <v>129</v>
      </c>
      <c r="B21" s="83">
        <v>70</v>
      </c>
      <c r="C21" s="93">
        <v>1</v>
      </c>
      <c r="D21" s="93">
        <v>1</v>
      </c>
      <c r="E21" s="113">
        <v>1</v>
      </c>
      <c r="F21" s="93">
        <v>1</v>
      </c>
      <c r="G21" s="93">
        <v>1</v>
      </c>
      <c r="H21" s="93">
        <v>1</v>
      </c>
      <c r="I21" s="93">
        <v>1</v>
      </c>
      <c r="J21" s="88">
        <v>1</v>
      </c>
      <c r="K21" s="88">
        <v>1</v>
      </c>
      <c r="L21" s="88">
        <v>1</v>
      </c>
      <c r="M21" s="88">
        <v>1</v>
      </c>
      <c r="N21" s="88">
        <v>1</v>
      </c>
      <c r="O21" s="114">
        <f t="shared" si="0"/>
        <v>12</v>
      </c>
    </row>
    <row r="22" spans="1:15" x14ac:dyDescent="0.2">
      <c r="A22" s="64" t="s">
        <v>130</v>
      </c>
      <c r="B22" s="83">
        <v>0.2</v>
      </c>
      <c r="C22" s="93">
        <v>800</v>
      </c>
      <c r="D22" s="93">
        <v>793</v>
      </c>
      <c r="E22" s="113">
        <v>757</v>
      </c>
      <c r="F22" s="93">
        <v>717</v>
      </c>
      <c r="G22" s="93">
        <v>735</v>
      </c>
      <c r="H22" s="93">
        <v>755</v>
      </c>
      <c r="I22" s="93">
        <v>710</v>
      </c>
      <c r="J22" s="88">
        <v>685</v>
      </c>
      <c r="K22" s="88">
        <v>789</v>
      </c>
      <c r="L22" s="88">
        <v>705</v>
      </c>
      <c r="M22" s="88">
        <v>659</v>
      </c>
      <c r="N22" s="88">
        <v>683</v>
      </c>
      <c r="O22" s="114">
        <f t="shared" si="0"/>
        <v>8788</v>
      </c>
    </row>
    <row r="23" spans="1:15" x14ac:dyDescent="0.2">
      <c r="A23" s="64" t="s">
        <v>131</v>
      </c>
      <c r="B23" s="83">
        <v>0</v>
      </c>
      <c r="C23" s="93">
        <v>0</v>
      </c>
      <c r="D23" s="93">
        <v>0</v>
      </c>
      <c r="E23" s="113">
        <v>0</v>
      </c>
      <c r="F23" s="93">
        <v>0</v>
      </c>
      <c r="G23" s="93">
        <v>0</v>
      </c>
      <c r="H23" s="93">
        <v>0</v>
      </c>
      <c r="I23" s="93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114">
        <f t="shared" si="0"/>
        <v>0</v>
      </c>
    </row>
    <row r="24" spans="1:15" x14ac:dyDescent="0.2">
      <c r="A24" s="64" t="s">
        <v>132</v>
      </c>
      <c r="B24" s="83">
        <v>0</v>
      </c>
      <c r="C24" s="93">
        <v>0</v>
      </c>
      <c r="D24" s="93">
        <v>0</v>
      </c>
      <c r="E24" s="113">
        <v>0</v>
      </c>
      <c r="F24" s="93">
        <v>0</v>
      </c>
      <c r="G24" s="93">
        <v>1</v>
      </c>
      <c r="H24" s="93">
        <v>0</v>
      </c>
      <c r="I24" s="93">
        <v>1</v>
      </c>
      <c r="J24" s="88">
        <v>0</v>
      </c>
      <c r="K24" s="88">
        <v>0</v>
      </c>
      <c r="L24" s="88">
        <v>1</v>
      </c>
      <c r="M24" s="88">
        <v>0</v>
      </c>
      <c r="N24" s="88">
        <v>0</v>
      </c>
      <c r="O24" s="114">
        <f>SUM(C24:N24)</f>
        <v>3</v>
      </c>
    </row>
    <row r="25" spans="1:15" x14ac:dyDescent="0.2">
      <c r="A25" s="64" t="s">
        <v>97</v>
      </c>
      <c r="B25" s="83">
        <v>4</v>
      </c>
      <c r="C25" s="93">
        <v>5</v>
      </c>
      <c r="D25" s="93">
        <v>7</v>
      </c>
      <c r="E25" s="113">
        <v>8</v>
      </c>
      <c r="F25" s="93">
        <v>5</v>
      </c>
      <c r="G25" s="93">
        <v>10</v>
      </c>
      <c r="H25" s="93">
        <v>10</v>
      </c>
      <c r="I25" s="93">
        <v>10</v>
      </c>
      <c r="J25" s="88">
        <v>11</v>
      </c>
      <c r="K25" s="88">
        <v>12</v>
      </c>
      <c r="L25" s="88">
        <v>7</v>
      </c>
      <c r="M25" s="88">
        <v>6</v>
      </c>
      <c r="N25" s="88">
        <v>9</v>
      </c>
      <c r="O25" s="114">
        <f t="shared" si="0"/>
        <v>100</v>
      </c>
    </row>
    <row r="26" spans="1:15" x14ac:dyDescent="0.2">
      <c r="A26" s="64" t="s">
        <v>158</v>
      </c>
      <c r="B26" s="83">
        <v>0</v>
      </c>
      <c r="C26" s="93">
        <v>1</v>
      </c>
      <c r="D26" s="93">
        <v>1</v>
      </c>
      <c r="E26" s="113">
        <v>1</v>
      </c>
      <c r="F26" s="93">
        <v>1</v>
      </c>
      <c r="G26" s="93">
        <v>1</v>
      </c>
      <c r="H26" s="93">
        <v>1</v>
      </c>
      <c r="I26" s="93">
        <v>1</v>
      </c>
      <c r="J26" s="88">
        <v>1</v>
      </c>
      <c r="K26" s="88">
        <v>1</v>
      </c>
      <c r="L26" s="88">
        <v>1</v>
      </c>
      <c r="M26" s="88">
        <v>1</v>
      </c>
      <c r="N26" s="88">
        <v>1</v>
      </c>
      <c r="O26" s="114">
        <f t="shared" si="0"/>
        <v>12</v>
      </c>
    </row>
    <row r="27" spans="1:15" x14ac:dyDescent="0.2">
      <c r="A27" s="64" t="s">
        <v>134</v>
      </c>
      <c r="B27" s="83">
        <v>0.03</v>
      </c>
      <c r="C27" s="93">
        <v>0</v>
      </c>
      <c r="D27" s="93">
        <v>0</v>
      </c>
      <c r="E27" s="113">
        <v>0</v>
      </c>
      <c r="F27" s="93">
        <v>0</v>
      </c>
      <c r="G27" s="93">
        <v>0</v>
      </c>
      <c r="H27" s="93">
        <v>0</v>
      </c>
      <c r="I27" s="93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114">
        <f t="shared" si="0"/>
        <v>0</v>
      </c>
    </row>
    <row r="28" spans="1:15" x14ac:dyDescent="0.2">
      <c r="A28" s="64" t="s">
        <v>135</v>
      </c>
      <c r="B28" s="83">
        <v>25</v>
      </c>
      <c r="C28" s="93">
        <v>1</v>
      </c>
      <c r="D28" s="93">
        <v>1</v>
      </c>
      <c r="E28" s="113">
        <v>1</v>
      </c>
      <c r="F28" s="93">
        <v>1</v>
      </c>
      <c r="G28" s="93">
        <v>1</v>
      </c>
      <c r="H28" s="93">
        <v>1</v>
      </c>
      <c r="I28" s="93">
        <v>1</v>
      </c>
      <c r="J28" s="88">
        <v>1</v>
      </c>
      <c r="K28" s="88">
        <v>1</v>
      </c>
      <c r="L28" s="88">
        <v>1</v>
      </c>
      <c r="M28" s="88">
        <v>1</v>
      </c>
      <c r="N28" s="88">
        <v>1</v>
      </c>
      <c r="O28" s="114">
        <f t="shared" si="0"/>
        <v>12</v>
      </c>
    </row>
    <row r="29" spans="1:15" x14ac:dyDescent="0.2">
      <c r="A29" s="64" t="s">
        <v>155</v>
      </c>
      <c r="B29" s="83">
        <v>0.02</v>
      </c>
      <c r="C29" s="93">
        <v>800</v>
      </c>
      <c r="D29" s="93">
        <v>793</v>
      </c>
      <c r="E29" s="113">
        <v>757</v>
      </c>
      <c r="F29" s="93">
        <v>717</v>
      </c>
      <c r="G29" s="93">
        <v>735</v>
      </c>
      <c r="H29" s="93">
        <v>755</v>
      </c>
      <c r="I29" s="93">
        <v>710</v>
      </c>
      <c r="J29" s="88">
        <v>685</v>
      </c>
      <c r="K29" s="88">
        <v>789</v>
      </c>
      <c r="L29" s="88">
        <v>705</v>
      </c>
      <c r="M29" s="88">
        <v>659</v>
      </c>
      <c r="N29" s="88">
        <v>683</v>
      </c>
      <c r="O29" s="114">
        <f t="shared" si="0"/>
        <v>8788</v>
      </c>
    </row>
    <row r="30" spans="1:15" x14ac:dyDescent="0.2">
      <c r="A30" s="64" t="s">
        <v>137</v>
      </c>
      <c r="B30" s="83">
        <v>1.0999999999999999E-2</v>
      </c>
      <c r="C30" s="88">
        <v>0</v>
      </c>
      <c r="D30" s="88">
        <v>0</v>
      </c>
      <c r="E30" s="115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114">
        <f t="shared" si="0"/>
        <v>0</v>
      </c>
    </row>
    <row r="31" spans="1:15" x14ac:dyDescent="0.2">
      <c r="A31" s="64" t="s">
        <v>138</v>
      </c>
      <c r="B31" s="83">
        <v>0</v>
      </c>
      <c r="C31" s="88">
        <v>0</v>
      </c>
      <c r="D31" s="88">
        <v>0</v>
      </c>
      <c r="E31" s="115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114">
        <f t="shared" si="0"/>
        <v>0</v>
      </c>
    </row>
    <row r="32" spans="1:15" x14ac:dyDescent="0.2">
      <c r="A32" s="64" t="s">
        <v>139</v>
      </c>
      <c r="B32" s="83">
        <v>0.25</v>
      </c>
      <c r="C32" s="93">
        <v>167</v>
      </c>
      <c r="D32" s="93">
        <v>166</v>
      </c>
      <c r="E32" s="113">
        <v>117</v>
      </c>
      <c r="F32" s="93">
        <v>108</v>
      </c>
      <c r="G32" s="93">
        <v>147</v>
      </c>
      <c r="H32" s="93">
        <v>193</v>
      </c>
      <c r="I32" s="93">
        <v>181</v>
      </c>
      <c r="J32" s="88">
        <v>174</v>
      </c>
      <c r="K32" s="88">
        <v>193</v>
      </c>
      <c r="L32" s="88">
        <v>180</v>
      </c>
      <c r="M32" s="88">
        <v>177</v>
      </c>
      <c r="N32" s="88">
        <v>164</v>
      </c>
      <c r="O32" s="114">
        <f t="shared" si="0"/>
        <v>1967</v>
      </c>
    </row>
    <row r="33" spans="1:15" x14ac:dyDescent="0.2">
      <c r="A33" s="64" t="s">
        <v>140</v>
      </c>
      <c r="B33" s="83">
        <v>0</v>
      </c>
      <c r="C33" s="93">
        <v>0</v>
      </c>
      <c r="D33" s="93">
        <v>0</v>
      </c>
      <c r="E33" s="113">
        <v>0</v>
      </c>
      <c r="F33" s="93">
        <v>0</v>
      </c>
      <c r="G33" s="93">
        <v>0</v>
      </c>
      <c r="H33" s="93">
        <v>0</v>
      </c>
      <c r="I33" s="93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114">
        <f t="shared" si="0"/>
        <v>0</v>
      </c>
    </row>
    <row r="34" spans="1:15" x14ac:dyDescent="0.2">
      <c r="A34" s="64" t="s">
        <v>141</v>
      </c>
      <c r="B34" s="83">
        <v>0.12</v>
      </c>
      <c r="C34" s="93">
        <v>0</v>
      </c>
      <c r="D34" s="93">
        <v>0</v>
      </c>
      <c r="E34" s="113">
        <v>0</v>
      </c>
      <c r="F34" s="93">
        <v>0</v>
      </c>
      <c r="G34" s="93">
        <v>0</v>
      </c>
      <c r="H34" s="93">
        <v>0</v>
      </c>
      <c r="I34" s="93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114">
        <f t="shared" si="0"/>
        <v>0</v>
      </c>
    </row>
    <row r="35" spans="1:15" x14ac:dyDescent="0.2">
      <c r="A35" s="64" t="s">
        <v>142</v>
      </c>
      <c r="B35" s="83">
        <v>150</v>
      </c>
      <c r="C35" s="93">
        <v>0</v>
      </c>
      <c r="D35" s="93">
        <v>0</v>
      </c>
      <c r="E35" s="113">
        <v>0</v>
      </c>
      <c r="F35" s="93">
        <v>0</v>
      </c>
      <c r="G35" s="93">
        <v>0</v>
      </c>
      <c r="H35" s="93">
        <v>0</v>
      </c>
      <c r="I35" s="93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114">
        <f t="shared" si="0"/>
        <v>0</v>
      </c>
    </row>
    <row r="36" spans="1:15" x14ac:dyDescent="0.2">
      <c r="A36" s="64" t="s">
        <v>143</v>
      </c>
      <c r="B36" s="83">
        <v>0.12</v>
      </c>
      <c r="C36" s="93">
        <v>0</v>
      </c>
      <c r="D36" s="93">
        <v>0</v>
      </c>
      <c r="E36" s="113">
        <v>0</v>
      </c>
      <c r="F36" s="93">
        <v>0</v>
      </c>
      <c r="G36" s="93">
        <v>0</v>
      </c>
      <c r="H36" s="93">
        <v>0</v>
      </c>
      <c r="I36" s="93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114">
        <f t="shared" si="0"/>
        <v>0</v>
      </c>
    </row>
    <row r="37" spans="1:15" x14ac:dyDescent="0.2">
      <c r="A37" s="64" t="s">
        <v>104</v>
      </c>
      <c r="B37" s="83">
        <v>0.12</v>
      </c>
      <c r="C37" s="93">
        <v>0</v>
      </c>
      <c r="D37" s="93">
        <v>0</v>
      </c>
      <c r="E37" s="113">
        <v>0</v>
      </c>
      <c r="F37" s="93">
        <v>0</v>
      </c>
      <c r="G37" s="93">
        <v>0</v>
      </c>
      <c r="H37" s="93">
        <v>0</v>
      </c>
      <c r="I37" s="93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114">
        <f t="shared" si="0"/>
        <v>0</v>
      </c>
    </row>
    <row r="38" spans="1:15" x14ac:dyDescent="0.2">
      <c r="A38" s="64" t="s">
        <v>144</v>
      </c>
      <c r="B38" s="83">
        <v>3.5</v>
      </c>
      <c r="C38" s="93">
        <v>0</v>
      </c>
      <c r="D38" s="93">
        <v>0</v>
      </c>
      <c r="E38" s="113">
        <v>0</v>
      </c>
      <c r="F38" s="93">
        <v>0</v>
      </c>
      <c r="G38" s="93">
        <v>0</v>
      </c>
      <c r="H38" s="93">
        <v>0</v>
      </c>
      <c r="I38" s="93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114">
        <f t="shared" si="0"/>
        <v>0</v>
      </c>
    </row>
    <row r="39" spans="1:15" x14ac:dyDescent="0.2">
      <c r="A39" s="64" t="s">
        <v>145</v>
      </c>
      <c r="B39" s="83">
        <v>0.03</v>
      </c>
      <c r="C39" s="93">
        <v>0</v>
      </c>
      <c r="D39" s="93">
        <v>0</v>
      </c>
      <c r="E39" s="113">
        <v>0</v>
      </c>
      <c r="F39" s="93">
        <v>0</v>
      </c>
      <c r="G39" s="93">
        <v>0</v>
      </c>
      <c r="H39" s="93">
        <v>0</v>
      </c>
      <c r="I39" s="93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114">
        <f t="shared" si="0"/>
        <v>0</v>
      </c>
    </row>
    <row r="40" spans="1:15" x14ac:dyDescent="0.2">
      <c r="A40" s="64" t="s">
        <v>146</v>
      </c>
      <c r="B40" s="83">
        <v>7.0000000000000007E-2</v>
      </c>
      <c r="C40" s="85">
        <v>0</v>
      </c>
      <c r="D40" s="88">
        <v>0</v>
      </c>
      <c r="E40" s="118">
        <v>4</v>
      </c>
      <c r="F40" s="85">
        <v>0</v>
      </c>
      <c r="G40" s="85">
        <v>0</v>
      </c>
      <c r="H40" s="85">
        <v>2</v>
      </c>
      <c r="I40" s="85">
        <v>0</v>
      </c>
      <c r="J40" s="85">
        <v>0</v>
      </c>
      <c r="K40" s="85">
        <v>2</v>
      </c>
      <c r="L40" s="85">
        <v>0</v>
      </c>
      <c r="M40" s="85">
        <v>0</v>
      </c>
      <c r="N40" s="88">
        <v>0</v>
      </c>
      <c r="O40" s="114">
        <f t="shared" si="0"/>
        <v>8</v>
      </c>
    </row>
    <row r="41" spans="1:15" x14ac:dyDescent="0.2">
      <c r="A41" s="64"/>
      <c r="B41" s="83"/>
      <c r="C41" s="114"/>
      <c r="D41" s="88"/>
      <c r="E41" s="119"/>
      <c r="F41" s="114"/>
      <c r="G41" s="114"/>
      <c r="H41" s="114"/>
      <c r="I41" s="114"/>
      <c r="J41" s="114"/>
      <c r="K41" s="114"/>
      <c r="L41" s="114"/>
      <c r="M41" s="114"/>
      <c r="N41" s="88"/>
      <c r="O41" s="114"/>
    </row>
    <row r="42" spans="1:15" x14ac:dyDescent="0.2">
      <c r="A42" s="89" t="s">
        <v>147</v>
      </c>
      <c r="B42" s="90"/>
      <c r="C42" s="114"/>
      <c r="D42" s="88"/>
      <c r="E42" s="119"/>
      <c r="F42" s="114"/>
      <c r="G42" s="114"/>
      <c r="H42" s="114"/>
      <c r="I42" s="114"/>
      <c r="J42" s="114"/>
      <c r="K42" s="114"/>
      <c r="L42" s="114"/>
      <c r="M42" s="114"/>
      <c r="N42" s="88"/>
      <c r="O42" s="114"/>
    </row>
    <row r="43" spans="1:15" x14ac:dyDescent="0.2">
      <c r="A43" s="64" t="s">
        <v>58</v>
      </c>
      <c r="B43" s="83">
        <v>20</v>
      </c>
      <c r="C43" s="114">
        <v>1</v>
      </c>
      <c r="D43" s="85">
        <v>1</v>
      </c>
      <c r="E43" s="119">
        <v>1</v>
      </c>
      <c r="F43" s="114">
        <v>1</v>
      </c>
      <c r="G43" s="114">
        <v>1</v>
      </c>
      <c r="H43" s="114">
        <v>1</v>
      </c>
      <c r="I43" s="114">
        <v>1</v>
      </c>
      <c r="J43" s="114">
        <v>1</v>
      </c>
      <c r="K43" s="114">
        <v>1</v>
      </c>
      <c r="L43" s="114">
        <v>1</v>
      </c>
      <c r="M43" s="114">
        <v>1</v>
      </c>
      <c r="N43" s="88">
        <v>1</v>
      </c>
      <c r="O43" s="114">
        <f t="shared" si="0"/>
        <v>12</v>
      </c>
    </row>
    <row r="44" spans="1:15" x14ac:dyDescent="0.2">
      <c r="A44" s="64"/>
      <c r="B44" s="83"/>
      <c r="C44" s="114"/>
      <c r="D44" s="114"/>
      <c r="E44" s="119"/>
      <c r="F44" s="114"/>
      <c r="G44" s="114"/>
      <c r="H44" s="114"/>
      <c r="I44" s="114"/>
      <c r="J44" s="114"/>
      <c r="K44" s="114"/>
      <c r="L44" s="114"/>
      <c r="M44" s="114"/>
      <c r="N44" s="88"/>
      <c r="O44" s="114"/>
    </row>
    <row r="45" spans="1:15" x14ac:dyDescent="0.2">
      <c r="A45" s="89" t="s">
        <v>148</v>
      </c>
      <c r="B45" s="90"/>
      <c r="C45" s="114"/>
      <c r="D45" s="114"/>
      <c r="E45" s="119"/>
      <c r="F45" s="114"/>
      <c r="G45" s="114"/>
      <c r="H45" s="114"/>
      <c r="I45" s="114"/>
      <c r="J45" s="114"/>
      <c r="K45" s="114"/>
      <c r="L45" s="114"/>
      <c r="M45" s="114"/>
      <c r="N45" s="88"/>
      <c r="O45" s="114"/>
    </row>
    <row r="46" spans="1:15" s="86" customFormat="1" x14ac:dyDescent="0.2">
      <c r="A46" s="64" t="s">
        <v>149</v>
      </c>
      <c r="B46" s="83">
        <v>0</v>
      </c>
      <c r="C46" s="114">
        <v>0</v>
      </c>
      <c r="D46" s="114">
        <v>0</v>
      </c>
      <c r="E46" s="119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4">
        <v>0</v>
      </c>
      <c r="M46" s="114">
        <v>0</v>
      </c>
      <c r="N46" s="88">
        <v>0</v>
      </c>
      <c r="O46" s="114">
        <f t="shared" si="0"/>
        <v>0</v>
      </c>
    </row>
    <row r="47" spans="1:15" x14ac:dyDescent="0.2">
      <c r="A47" s="64" t="s">
        <v>150</v>
      </c>
      <c r="B47" s="83">
        <v>30</v>
      </c>
      <c r="C47" s="114">
        <v>1</v>
      </c>
      <c r="D47" s="114">
        <v>1</v>
      </c>
      <c r="E47" s="119">
        <v>1</v>
      </c>
      <c r="F47" s="114">
        <v>1</v>
      </c>
      <c r="G47" s="114">
        <v>1</v>
      </c>
      <c r="H47" s="114">
        <v>1</v>
      </c>
      <c r="I47" s="114">
        <v>1</v>
      </c>
      <c r="J47" s="114">
        <v>1</v>
      </c>
      <c r="K47" s="114">
        <v>1</v>
      </c>
      <c r="L47" s="114">
        <v>1</v>
      </c>
      <c r="M47" s="114">
        <v>1</v>
      </c>
      <c r="N47" s="88">
        <v>1</v>
      </c>
      <c r="O47" s="114">
        <f t="shared" si="0"/>
        <v>12</v>
      </c>
    </row>
    <row r="48" spans="1:15" x14ac:dyDescent="0.2">
      <c r="A48" s="64" t="s">
        <v>151</v>
      </c>
      <c r="B48" s="83">
        <v>0</v>
      </c>
      <c r="C48" s="114">
        <v>54</v>
      </c>
      <c r="D48" s="114">
        <v>48</v>
      </c>
      <c r="E48" s="119">
        <v>46</v>
      </c>
      <c r="F48" s="114">
        <v>46</v>
      </c>
      <c r="G48" s="114">
        <v>45</v>
      </c>
      <c r="H48" s="114">
        <v>47</v>
      </c>
      <c r="I48" s="114">
        <v>45</v>
      </c>
      <c r="J48" s="114">
        <v>41</v>
      </c>
      <c r="K48" s="114">
        <v>52</v>
      </c>
      <c r="L48" s="114">
        <v>52</v>
      </c>
      <c r="M48" s="114">
        <v>46</v>
      </c>
      <c r="N48" s="88">
        <v>54</v>
      </c>
      <c r="O48" s="114">
        <f t="shared" si="0"/>
        <v>576</v>
      </c>
    </row>
    <row r="49" spans="1:15" x14ac:dyDescent="0.2">
      <c r="A49" s="64" t="s">
        <v>152</v>
      </c>
      <c r="B49" s="83">
        <v>0</v>
      </c>
      <c r="C49" s="114">
        <v>1</v>
      </c>
      <c r="D49" s="114">
        <v>1</v>
      </c>
      <c r="E49" s="119">
        <v>1</v>
      </c>
      <c r="F49" s="114">
        <v>1</v>
      </c>
      <c r="G49" s="114">
        <v>1</v>
      </c>
      <c r="H49" s="114">
        <v>1</v>
      </c>
      <c r="I49" s="114">
        <v>1</v>
      </c>
      <c r="J49" s="114">
        <v>1</v>
      </c>
      <c r="K49" s="114">
        <v>1</v>
      </c>
      <c r="L49" s="114">
        <v>1</v>
      </c>
      <c r="M49" s="114">
        <v>1</v>
      </c>
      <c r="N49" s="88">
        <v>1</v>
      </c>
      <c r="O49" s="114">
        <f t="shared" si="0"/>
        <v>12</v>
      </c>
    </row>
    <row r="50" spans="1:15" x14ac:dyDescent="0.2">
      <c r="A50" s="64" t="s">
        <v>27</v>
      </c>
      <c r="B50" s="83">
        <v>3</v>
      </c>
      <c r="C50" s="114">
        <v>1</v>
      </c>
      <c r="D50" s="114">
        <v>1</v>
      </c>
      <c r="E50" s="119">
        <v>1</v>
      </c>
      <c r="F50" s="114">
        <v>1</v>
      </c>
      <c r="G50" s="114">
        <v>1</v>
      </c>
      <c r="H50" s="114">
        <v>1</v>
      </c>
      <c r="I50" s="114">
        <v>1</v>
      </c>
      <c r="J50" s="114">
        <v>1</v>
      </c>
      <c r="K50" s="114">
        <v>1</v>
      </c>
      <c r="L50" s="114">
        <v>1</v>
      </c>
      <c r="M50" s="114">
        <v>1</v>
      </c>
      <c r="N50" s="88">
        <v>1</v>
      </c>
      <c r="O50" s="114">
        <f t="shared" si="0"/>
        <v>12</v>
      </c>
    </row>
    <row r="51" spans="1:15" x14ac:dyDescent="0.2">
      <c r="E51" s="100"/>
      <c r="G51" s="86"/>
      <c r="L51" s="86"/>
      <c r="M51" s="86"/>
      <c r="N51" s="86"/>
      <c r="O51" s="112"/>
    </row>
    <row r="52" spans="1:15" x14ac:dyDescent="0.2">
      <c r="A52" s="86" t="s">
        <v>153</v>
      </c>
      <c r="B52" s="125"/>
      <c r="E52" s="101"/>
      <c r="N52" s="122"/>
    </row>
    <row r="53" spans="1:15" x14ac:dyDescent="0.2">
      <c r="E53" s="101"/>
    </row>
    <row r="54" spans="1:15" x14ac:dyDescent="0.2">
      <c r="E54" s="101"/>
    </row>
    <row r="55" spans="1:15" x14ac:dyDescent="0.2">
      <c r="E55" s="101"/>
    </row>
    <row r="56" spans="1:15" x14ac:dyDescent="0.2">
      <c r="E56" s="101"/>
    </row>
    <row r="57" spans="1:15" x14ac:dyDescent="0.2">
      <c r="E57" s="101"/>
    </row>
    <row r="58" spans="1:15" x14ac:dyDescent="0.2">
      <c r="E58" s="101"/>
    </row>
    <row r="59" spans="1:15" x14ac:dyDescent="0.2">
      <c r="E59" s="101"/>
    </row>
    <row r="60" spans="1:15" x14ac:dyDescent="0.2">
      <c r="E60" s="101"/>
    </row>
    <row r="61" spans="1:15" x14ac:dyDescent="0.2">
      <c r="E61" s="101"/>
    </row>
    <row r="62" spans="1:15" x14ac:dyDescent="0.2">
      <c r="E62" s="101"/>
    </row>
    <row r="63" spans="1:15" x14ac:dyDescent="0.2">
      <c r="E63" s="101"/>
    </row>
    <row r="64" spans="1:15" x14ac:dyDescent="0.2">
      <c r="E64" s="101"/>
    </row>
    <row r="65" spans="5:5" x14ac:dyDescent="0.2">
      <c r="E65" s="101"/>
    </row>
    <row r="66" spans="5:5" x14ac:dyDescent="0.2">
      <c r="E66" s="101"/>
    </row>
    <row r="67" spans="5:5" x14ac:dyDescent="0.2">
      <c r="E67" s="101"/>
    </row>
    <row r="68" spans="5:5" x14ac:dyDescent="0.2">
      <c r="E68" s="101"/>
    </row>
    <row r="69" spans="5:5" x14ac:dyDescent="0.2">
      <c r="E69" s="101"/>
    </row>
    <row r="70" spans="5:5" x14ac:dyDescent="0.2">
      <c r="E70" s="101"/>
    </row>
    <row r="71" spans="5:5" x14ac:dyDescent="0.2">
      <c r="E71" s="101"/>
    </row>
    <row r="72" spans="5:5" x14ac:dyDescent="0.2">
      <c r="E72" s="101"/>
    </row>
    <row r="73" spans="5:5" x14ac:dyDescent="0.2">
      <c r="E73" s="101"/>
    </row>
    <row r="74" spans="5:5" x14ac:dyDescent="0.2">
      <c r="E74" s="101"/>
    </row>
    <row r="75" spans="5:5" x14ac:dyDescent="0.2">
      <c r="E75" s="101"/>
    </row>
    <row r="76" spans="5:5" x14ac:dyDescent="0.2">
      <c r="E76" s="101"/>
    </row>
    <row r="77" spans="5:5" x14ac:dyDescent="0.2">
      <c r="E77" s="101"/>
    </row>
    <row r="78" spans="5:5" x14ac:dyDescent="0.2">
      <c r="E78" s="101"/>
    </row>
    <row r="79" spans="5:5" x14ac:dyDescent="0.2">
      <c r="E79" s="101"/>
    </row>
    <row r="80" spans="5:5" x14ac:dyDescent="0.2">
      <c r="E80" s="101"/>
    </row>
    <row r="81" spans="5:5" x14ac:dyDescent="0.2">
      <c r="E81" s="101"/>
    </row>
    <row r="82" spans="5:5" x14ac:dyDescent="0.2">
      <c r="E82" s="101"/>
    </row>
    <row r="83" spans="5:5" x14ac:dyDescent="0.2">
      <c r="E83" s="101"/>
    </row>
    <row r="84" spans="5:5" x14ac:dyDescent="0.2">
      <c r="E84" s="101"/>
    </row>
    <row r="85" spans="5:5" x14ac:dyDescent="0.2">
      <c r="E85" s="101"/>
    </row>
    <row r="86" spans="5:5" x14ac:dyDescent="0.2">
      <c r="E86" s="101"/>
    </row>
    <row r="87" spans="5:5" x14ac:dyDescent="0.2">
      <c r="E87" s="101"/>
    </row>
    <row r="88" spans="5:5" x14ac:dyDescent="0.2">
      <c r="E88" s="101"/>
    </row>
    <row r="89" spans="5:5" x14ac:dyDescent="0.2">
      <c r="E89" s="101"/>
    </row>
    <row r="90" spans="5:5" x14ac:dyDescent="0.2">
      <c r="E90" s="103"/>
    </row>
    <row r="91" spans="5:5" x14ac:dyDescent="0.2">
      <c r="E91" s="103"/>
    </row>
    <row r="92" spans="5:5" x14ac:dyDescent="0.2">
      <c r="E92" s="103"/>
    </row>
    <row r="93" spans="5:5" x14ac:dyDescent="0.2">
      <c r="E93" s="103"/>
    </row>
    <row r="94" spans="5:5" x14ac:dyDescent="0.2">
      <c r="E94" s="101"/>
    </row>
    <row r="95" spans="5:5" x14ac:dyDescent="0.2">
      <c r="E95" s="101"/>
    </row>
    <row r="96" spans="5:5" x14ac:dyDescent="0.2">
      <c r="E96" s="103"/>
    </row>
    <row r="97" spans="5:5" x14ac:dyDescent="0.2">
      <c r="E97" s="103"/>
    </row>
    <row r="98" spans="5:5" ht="13.5" thickBot="1" x14ac:dyDescent="0.25">
      <c r="E98" s="104"/>
    </row>
    <row r="99" spans="5:5" x14ac:dyDescent="0.2">
      <c r="E99" s="100"/>
    </row>
    <row r="100" spans="5:5" ht="13.5" thickBot="1" x14ac:dyDescent="0.25">
      <c r="E100" s="105"/>
    </row>
    <row r="101" spans="5:5" ht="13.5" thickTop="1" x14ac:dyDescent="0.2">
      <c r="E101" s="100"/>
    </row>
    <row r="102" spans="5:5" x14ac:dyDescent="0.2">
      <c r="E102" s="106"/>
    </row>
    <row r="103" spans="5:5" x14ac:dyDescent="0.2">
      <c r="E103" s="106"/>
    </row>
    <row r="104" spans="5:5" x14ac:dyDescent="0.2">
      <c r="E104" s="106"/>
    </row>
    <row r="105" spans="5:5" x14ac:dyDescent="0.2">
      <c r="E105" s="107"/>
    </row>
    <row r="106" spans="5:5" x14ac:dyDescent="0.2">
      <c r="E106" s="100"/>
    </row>
    <row r="107" spans="5:5" x14ac:dyDescent="0.2">
      <c r="E107" s="100"/>
    </row>
    <row r="108" spans="5:5" x14ac:dyDescent="0.2">
      <c r="E108" s="108"/>
    </row>
    <row r="109" spans="5:5" x14ac:dyDescent="0.2">
      <c r="E109" s="100"/>
    </row>
    <row r="110" spans="5:5" x14ac:dyDescent="0.2">
      <c r="E110" s="101"/>
    </row>
    <row r="111" spans="5:5" x14ac:dyDescent="0.2">
      <c r="E111" s="101"/>
    </row>
    <row r="112" spans="5:5" x14ac:dyDescent="0.2">
      <c r="E112" s="101"/>
    </row>
    <row r="113" spans="5:5" x14ac:dyDescent="0.2">
      <c r="E113" s="101"/>
    </row>
    <row r="114" spans="5:5" x14ac:dyDescent="0.2">
      <c r="E114" s="101"/>
    </row>
    <row r="115" spans="5:5" x14ac:dyDescent="0.2">
      <c r="E115" s="101"/>
    </row>
    <row r="116" spans="5:5" x14ac:dyDescent="0.2">
      <c r="E116" s="101"/>
    </row>
    <row r="117" spans="5:5" x14ac:dyDescent="0.2">
      <c r="E117" s="101"/>
    </row>
    <row r="118" spans="5:5" x14ac:dyDescent="0.2">
      <c r="E118" s="101"/>
    </row>
    <row r="119" spans="5:5" x14ac:dyDescent="0.2">
      <c r="E119" s="101"/>
    </row>
    <row r="120" spans="5:5" x14ac:dyDescent="0.2">
      <c r="E120" s="101"/>
    </row>
    <row r="121" spans="5:5" x14ac:dyDescent="0.2">
      <c r="E121" s="101"/>
    </row>
    <row r="122" spans="5:5" x14ac:dyDescent="0.2">
      <c r="E122" s="101"/>
    </row>
    <row r="123" spans="5:5" x14ac:dyDescent="0.2">
      <c r="E123" s="101"/>
    </row>
    <row r="124" spans="5:5" x14ac:dyDescent="0.2">
      <c r="E124" s="101"/>
    </row>
    <row r="125" spans="5:5" x14ac:dyDescent="0.2">
      <c r="E125" s="101"/>
    </row>
    <row r="126" spans="5:5" x14ac:dyDescent="0.2">
      <c r="E126" s="101"/>
    </row>
    <row r="127" spans="5:5" x14ac:dyDescent="0.2">
      <c r="E127" s="101"/>
    </row>
    <row r="128" spans="5:5" x14ac:dyDescent="0.2">
      <c r="E128" s="101"/>
    </row>
    <row r="129" spans="5:5" x14ac:dyDescent="0.2">
      <c r="E129" s="101"/>
    </row>
    <row r="130" spans="5:5" x14ac:dyDescent="0.2">
      <c r="E130" s="101"/>
    </row>
    <row r="131" spans="5:5" x14ac:dyDescent="0.2">
      <c r="E131" s="101"/>
    </row>
    <row r="132" spans="5:5" x14ac:dyDescent="0.2">
      <c r="E132" s="101"/>
    </row>
    <row r="133" spans="5:5" x14ac:dyDescent="0.2">
      <c r="E133" s="101"/>
    </row>
    <row r="134" spans="5:5" x14ac:dyDescent="0.2">
      <c r="E134" s="101"/>
    </row>
    <row r="135" spans="5:5" x14ac:dyDescent="0.2">
      <c r="E135" s="101"/>
    </row>
    <row r="136" spans="5:5" x14ac:dyDescent="0.2">
      <c r="E136" s="101"/>
    </row>
    <row r="137" spans="5:5" x14ac:dyDescent="0.2">
      <c r="E137" s="101"/>
    </row>
    <row r="138" spans="5:5" x14ac:dyDescent="0.2">
      <c r="E138" s="101"/>
    </row>
    <row r="139" spans="5:5" x14ac:dyDescent="0.2">
      <c r="E139" s="101"/>
    </row>
    <row r="140" spans="5:5" x14ac:dyDescent="0.2">
      <c r="E140" s="101"/>
    </row>
    <row r="141" spans="5:5" x14ac:dyDescent="0.2">
      <c r="E141" s="101"/>
    </row>
    <row r="142" spans="5:5" x14ac:dyDescent="0.2">
      <c r="E142" s="101"/>
    </row>
    <row r="143" spans="5:5" x14ac:dyDescent="0.2">
      <c r="E143" s="101"/>
    </row>
    <row r="144" spans="5:5" x14ac:dyDescent="0.2">
      <c r="E144" s="101"/>
    </row>
    <row r="145" spans="5:5" x14ac:dyDescent="0.2">
      <c r="E145" s="101"/>
    </row>
    <row r="146" spans="5:5" x14ac:dyDescent="0.2">
      <c r="E146" s="101"/>
    </row>
    <row r="147" spans="5:5" x14ac:dyDescent="0.2">
      <c r="E147" s="101"/>
    </row>
    <row r="148" spans="5:5" x14ac:dyDescent="0.2">
      <c r="E148" s="101"/>
    </row>
    <row r="149" spans="5:5" x14ac:dyDescent="0.2">
      <c r="E149" s="101"/>
    </row>
    <row r="150" spans="5:5" x14ac:dyDescent="0.2">
      <c r="E150" s="101"/>
    </row>
    <row r="151" spans="5:5" x14ac:dyDescent="0.2">
      <c r="E151" s="103"/>
    </row>
    <row r="152" spans="5:5" x14ac:dyDescent="0.2">
      <c r="E152" s="103"/>
    </row>
    <row r="153" spans="5:5" x14ac:dyDescent="0.2">
      <c r="E153" s="103"/>
    </row>
    <row r="154" spans="5:5" x14ac:dyDescent="0.2">
      <c r="E154" s="103"/>
    </row>
    <row r="155" spans="5:5" x14ac:dyDescent="0.2">
      <c r="E155" s="101"/>
    </row>
    <row r="156" spans="5:5" x14ac:dyDescent="0.2">
      <c r="E156" s="101"/>
    </row>
    <row r="157" spans="5:5" x14ac:dyDescent="0.2">
      <c r="E157" s="103"/>
    </row>
  </sheetData>
  <printOptions gridLines="1"/>
  <pageMargins left="0.25" right="0.25" top="1" bottom="1" header="0.5" footer="0.5"/>
  <pageSetup scale="6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7"/>
  <sheetViews>
    <sheetView zoomScale="80" zoomScaleNormal="80" workbookViewId="0">
      <selection activeCell="A51" sqref="A51"/>
    </sheetView>
  </sheetViews>
  <sheetFormatPr defaultRowHeight="12.75" x14ac:dyDescent="0.2"/>
  <cols>
    <col min="1" max="1" width="56" style="68" customWidth="1"/>
    <col min="2" max="2" width="12.7109375" style="102" customWidth="1"/>
    <col min="3" max="14" width="12.7109375" style="68" customWidth="1"/>
    <col min="15" max="15" width="15.7109375" style="126" customWidth="1"/>
    <col min="16" max="16384" width="9.140625" style="68"/>
  </cols>
  <sheetData>
    <row r="1" spans="1:15" ht="15.75" x14ac:dyDescent="0.25">
      <c r="A1" s="65" t="s">
        <v>119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5.75" x14ac:dyDescent="0.25">
      <c r="A2" s="65" t="s">
        <v>120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5" ht="15.75" x14ac:dyDescent="0.25">
      <c r="A4" s="69" t="s">
        <v>159</v>
      </c>
      <c r="B4" s="70"/>
      <c r="C4" s="69"/>
      <c r="D4" s="69"/>
      <c r="E4" s="69" t="s">
        <v>122</v>
      </c>
      <c r="F4" s="71"/>
    </row>
    <row r="5" spans="1:15" x14ac:dyDescent="0.2">
      <c r="A5" s="72"/>
      <c r="B5" s="73"/>
      <c r="C5" s="72"/>
      <c r="D5" s="72"/>
      <c r="E5" s="72"/>
    </row>
    <row r="6" spans="1:15" ht="15" x14ac:dyDescent="0.25">
      <c r="A6" s="74"/>
      <c r="B6" s="75" t="s">
        <v>123</v>
      </c>
      <c r="C6" s="76">
        <v>44032</v>
      </c>
      <c r="D6" s="76">
        <v>44064</v>
      </c>
      <c r="E6" s="76">
        <v>44096</v>
      </c>
      <c r="F6" s="76">
        <v>44127</v>
      </c>
      <c r="G6" s="76">
        <v>44159</v>
      </c>
      <c r="H6" s="76">
        <v>44190</v>
      </c>
      <c r="I6" s="76">
        <v>44222</v>
      </c>
      <c r="J6" s="76">
        <v>44254</v>
      </c>
      <c r="K6" s="76">
        <v>44283</v>
      </c>
      <c r="L6" s="76">
        <v>44315</v>
      </c>
      <c r="M6" s="76">
        <v>44346</v>
      </c>
      <c r="N6" s="76">
        <v>44367</v>
      </c>
      <c r="O6" s="127" t="s">
        <v>124</v>
      </c>
    </row>
    <row r="7" spans="1:15" ht="15" x14ac:dyDescent="0.25">
      <c r="A7" s="74"/>
      <c r="B7" s="78"/>
      <c r="C7" s="84"/>
      <c r="D7" s="84"/>
      <c r="E7" s="84"/>
      <c r="F7" s="84"/>
      <c r="G7" s="84"/>
      <c r="H7" s="84"/>
      <c r="I7" s="84"/>
      <c r="J7" s="110"/>
      <c r="K7" s="110"/>
      <c r="L7" s="110"/>
      <c r="M7" s="111"/>
      <c r="N7" s="110"/>
      <c r="O7" s="128"/>
    </row>
    <row r="8" spans="1:15" x14ac:dyDescent="0.2">
      <c r="A8" s="81" t="s">
        <v>125</v>
      </c>
      <c r="B8" s="82"/>
      <c r="C8" s="84"/>
      <c r="D8" s="84"/>
      <c r="E8" s="84"/>
      <c r="F8" s="84"/>
      <c r="G8" s="87"/>
      <c r="H8" s="84"/>
      <c r="I8" s="84"/>
      <c r="J8" s="110"/>
      <c r="K8" s="110"/>
      <c r="L8" s="110"/>
      <c r="M8" s="110"/>
      <c r="N8" s="110"/>
      <c r="O8" s="128"/>
    </row>
    <row r="9" spans="1:15" x14ac:dyDescent="0.2">
      <c r="A9" s="64" t="s">
        <v>45</v>
      </c>
      <c r="B9" s="83">
        <v>11</v>
      </c>
      <c r="C9" s="93">
        <v>1</v>
      </c>
      <c r="D9" s="93">
        <v>1</v>
      </c>
      <c r="E9" s="113">
        <v>1</v>
      </c>
      <c r="F9" s="93">
        <v>1</v>
      </c>
      <c r="G9" s="93">
        <v>1</v>
      </c>
      <c r="H9" s="93">
        <v>1</v>
      </c>
      <c r="I9" s="93">
        <v>1</v>
      </c>
      <c r="J9" s="88">
        <v>1</v>
      </c>
      <c r="K9" s="88">
        <v>1</v>
      </c>
      <c r="L9" s="88">
        <v>1</v>
      </c>
      <c r="M9" s="88">
        <v>1</v>
      </c>
      <c r="N9" s="88">
        <v>1</v>
      </c>
      <c r="O9" s="129">
        <f t="shared" ref="O9:O50" si="0">SUM(C9:N9)</f>
        <v>12</v>
      </c>
    </row>
    <row r="10" spans="1:15" x14ac:dyDescent="0.2">
      <c r="A10" s="64" t="s">
        <v>126</v>
      </c>
      <c r="B10" s="83">
        <v>0.15</v>
      </c>
      <c r="C10" s="88">
        <v>21</v>
      </c>
      <c r="D10" s="88">
        <v>19</v>
      </c>
      <c r="E10" s="115">
        <v>19</v>
      </c>
      <c r="F10" s="88">
        <v>21</v>
      </c>
      <c r="G10" s="88">
        <v>21</v>
      </c>
      <c r="H10" s="88">
        <v>28</v>
      </c>
      <c r="I10" s="88">
        <v>20</v>
      </c>
      <c r="J10" s="88">
        <v>20</v>
      </c>
      <c r="K10" s="88">
        <v>24</v>
      </c>
      <c r="L10" s="88">
        <v>22</v>
      </c>
      <c r="M10" s="88">
        <v>20</v>
      </c>
      <c r="N10" s="88">
        <v>21</v>
      </c>
      <c r="O10" s="129">
        <f t="shared" si="0"/>
        <v>256</v>
      </c>
    </row>
    <row r="11" spans="1:15" x14ac:dyDescent="0.2">
      <c r="A11" s="64" t="s">
        <v>127</v>
      </c>
      <c r="B11" s="83">
        <v>0.2</v>
      </c>
      <c r="C11" s="88">
        <v>22</v>
      </c>
      <c r="D11" s="88">
        <v>20</v>
      </c>
      <c r="E11" s="115">
        <v>20</v>
      </c>
      <c r="F11" s="88">
        <v>24</v>
      </c>
      <c r="G11" s="88">
        <v>21</v>
      </c>
      <c r="H11" s="88">
        <v>24</v>
      </c>
      <c r="I11" s="88">
        <v>19</v>
      </c>
      <c r="J11" s="88">
        <v>20</v>
      </c>
      <c r="K11" s="88">
        <v>27</v>
      </c>
      <c r="L11" s="88">
        <v>23</v>
      </c>
      <c r="M11" s="88">
        <v>21</v>
      </c>
      <c r="N11" s="88">
        <v>22</v>
      </c>
      <c r="O11" s="129">
        <f t="shared" si="0"/>
        <v>263</v>
      </c>
    </row>
    <row r="12" spans="1:15" x14ac:dyDescent="0.2">
      <c r="A12" s="64" t="s">
        <v>55</v>
      </c>
      <c r="B12" s="83">
        <v>10</v>
      </c>
      <c r="C12" s="93">
        <v>1</v>
      </c>
      <c r="D12" s="93">
        <v>1</v>
      </c>
      <c r="E12" s="113">
        <v>1</v>
      </c>
      <c r="F12" s="93">
        <v>1</v>
      </c>
      <c r="G12" s="93">
        <v>1</v>
      </c>
      <c r="H12" s="93">
        <v>1</v>
      </c>
      <c r="I12" s="93">
        <v>1</v>
      </c>
      <c r="J12" s="88">
        <v>1</v>
      </c>
      <c r="K12" s="88">
        <v>1</v>
      </c>
      <c r="L12" s="88">
        <v>1</v>
      </c>
      <c r="M12" s="88">
        <v>1</v>
      </c>
      <c r="N12" s="88">
        <v>1</v>
      </c>
      <c r="O12" s="129">
        <f t="shared" si="0"/>
        <v>12</v>
      </c>
    </row>
    <row r="13" spans="1:15" x14ac:dyDescent="0.2">
      <c r="A13" s="64"/>
      <c r="B13" s="83"/>
      <c r="C13" s="93"/>
      <c r="D13" s="93"/>
      <c r="E13" s="113"/>
      <c r="F13" s="93"/>
      <c r="G13" s="93"/>
      <c r="H13" s="93"/>
      <c r="I13" s="93"/>
      <c r="J13" s="88"/>
      <c r="K13" s="88"/>
      <c r="L13" s="88"/>
      <c r="M13" s="88"/>
      <c r="N13" s="88"/>
      <c r="O13" s="129"/>
    </row>
    <row r="14" spans="1:15" x14ac:dyDescent="0.2">
      <c r="A14" s="89" t="s">
        <v>24</v>
      </c>
      <c r="B14" s="90"/>
      <c r="C14" s="93"/>
      <c r="D14" s="93"/>
      <c r="E14" s="113"/>
      <c r="F14" s="93"/>
      <c r="G14" s="93"/>
      <c r="H14" s="93"/>
      <c r="I14" s="93"/>
      <c r="J14" s="88"/>
      <c r="K14" s="88"/>
      <c r="L14" s="88"/>
      <c r="M14" s="88"/>
      <c r="N14" s="88"/>
      <c r="O14" s="129"/>
    </row>
    <row r="15" spans="1:15" x14ac:dyDescent="0.2">
      <c r="A15" s="91" t="s">
        <v>56</v>
      </c>
      <c r="B15" s="92">
        <v>0.1</v>
      </c>
      <c r="C15" s="93">
        <v>149</v>
      </c>
      <c r="D15" s="93">
        <v>107</v>
      </c>
      <c r="E15" s="113">
        <v>88</v>
      </c>
      <c r="F15" s="93">
        <v>881</v>
      </c>
      <c r="G15" s="93">
        <v>1828</v>
      </c>
      <c r="H15" s="93">
        <v>1553</v>
      </c>
      <c r="I15" s="93">
        <v>828</v>
      </c>
      <c r="J15" s="88">
        <v>368</v>
      </c>
      <c r="K15" s="88">
        <v>344</v>
      </c>
      <c r="L15" s="88">
        <v>192</v>
      </c>
      <c r="M15" s="88">
        <v>103</v>
      </c>
      <c r="N15" s="88">
        <v>105</v>
      </c>
      <c r="O15" s="129">
        <f t="shared" si="0"/>
        <v>6546</v>
      </c>
    </row>
    <row r="16" spans="1:15" x14ac:dyDescent="0.2">
      <c r="A16" s="64" t="s">
        <v>46</v>
      </c>
      <c r="B16" s="83">
        <v>6</v>
      </c>
      <c r="C16" s="93">
        <v>0</v>
      </c>
      <c r="D16" s="93">
        <v>0</v>
      </c>
      <c r="E16" s="113">
        <v>0</v>
      </c>
      <c r="F16" s="93">
        <v>0</v>
      </c>
      <c r="G16" s="93">
        <v>2</v>
      </c>
      <c r="H16" s="93">
        <v>6</v>
      </c>
      <c r="I16" s="93">
        <v>1</v>
      </c>
      <c r="J16" s="88">
        <v>1</v>
      </c>
      <c r="K16" s="88">
        <v>1</v>
      </c>
      <c r="L16" s="88">
        <v>0</v>
      </c>
      <c r="M16" s="88">
        <v>0</v>
      </c>
      <c r="N16" s="88">
        <v>0</v>
      </c>
      <c r="O16" s="129">
        <f t="shared" si="0"/>
        <v>11</v>
      </c>
    </row>
    <row r="17" spans="1:15" x14ac:dyDescent="0.2">
      <c r="A17" s="64" t="s">
        <v>57</v>
      </c>
      <c r="B17" s="83">
        <v>14</v>
      </c>
      <c r="C17" s="93">
        <v>1</v>
      </c>
      <c r="D17" s="93">
        <v>1</v>
      </c>
      <c r="E17" s="113">
        <v>1</v>
      </c>
      <c r="F17" s="93">
        <v>1</v>
      </c>
      <c r="G17" s="93">
        <v>1</v>
      </c>
      <c r="H17" s="93">
        <v>1</v>
      </c>
      <c r="I17" s="93">
        <v>1</v>
      </c>
      <c r="J17" s="88">
        <v>1</v>
      </c>
      <c r="K17" s="88">
        <v>1</v>
      </c>
      <c r="L17" s="88">
        <v>1</v>
      </c>
      <c r="M17" s="88">
        <v>1</v>
      </c>
      <c r="N17" s="88">
        <v>1</v>
      </c>
      <c r="O17" s="129">
        <f t="shared" si="0"/>
        <v>12</v>
      </c>
    </row>
    <row r="18" spans="1:15" x14ac:dyDescent="0.2">
      <c r="A18" s="64" t="s">
        <v>128</v>
      </c>
      <c r="B18" s="83">
        <v>0</v>
      </c>
      <c r="C18" s="93">
        <v>1</v>
      </c>
      <c r="D18" s="93">
        <v>1</v>
      </c>
      <c r="E18" s="113">
        <v>1</v>
      </c>
      <c r="F18" s="93">
        <v>1</v>
      </c>
      <c r="G18" s="93">
        <v>1</v>
      </c>
      <c r="H18" s="93">
        <v>1</v>
      </c>
      <c r="I18" s="93">
        <v>1</v>
      </c>
      <c r="J18" s="88">
        <v>1</v>
      </c>
      <c r="K18" s="88">
        <v>1</v>
      </c>
      <c r="L18" s="88">
        <v>1</v>
      </c>
      <c r="M18" s="88">
        <v>1</v>
      </c>
      <c r="N18" s="88">
        <v>1</v>
      </c>
      <c r="O18" s="129">
        <f t="shared" si="0"/>
        <v>12</v>
      </c>
    </row>
    <row r="19" spans="1:15" x14ac:dyDescent="0.2">
      <c r="A19" s="64"/>
      <c r="B19" s="83"/>
      <c r="C19" s="93"/>
      <c r="D19" s="93"/>
      <c r="E19" s="113"/>
      <c r="F19" s="93"/>
      <c r="G19" s="93"/>
      <c r="H19" s="93"/>
      <c r="I19" s="93"/>
      <c r="J19" s="88"/>
      <c r="K19" s="88"/>
      <c r="L19" s="88"/>
      <c r="M19" s="88"/>
      <c r="N19" s="88"/>
      <c r="O19" s="129"/>
    </row>
    <row r="20" spans="1:15" x14ac:dyDescent="0.2">
      <c r="A20" s="89" t="s">
        <v>21</v>
      </c>
      <c r="B20" s="90"/>
      <c r="C20" s="93"/>
      <c r="D20" s="93"/>
      <c r="E20" s="113"/>
      <c r="F20" s="93"/>
      <c r="G20" s="93"/>
      <c r="H20" s="93"/>
      <c r="I20" s="93"/>
      <c r="J20" s="88"/>
      <c r="K20" s="88"/>
      <c r="L20" s="88"/>
      <c r="M20" s="88"/>
      <c r="N20" s="88"/>
      <c r="O20" s="129"/>
    </row>
    <row r="21" spans="1:15" x14ac:dyDescent="0.2">
      <c r="A21" s="64" t="s">
        <v>160</v>
      </c>
      <c r="B21" s="83">
        <v>70</v>
      </c>
      <c r="C21" s="93">
        <v>1</v>
      </c>
      <c r="D21" s="93">
        <v>1</v>
      </c>
      <c r="E21" s="113">
        <v>1</v>
      </c>
      <c r="F21" s="93">
        <v>1</v>
      </c>
      <c r="G21" s="93">
        <v>1</v>
      </c>
      <c r="H21" s="93">
        <v>1</v>
      </c>
      <c r="I21" s="93">
        <v>1</v>
      </c>
      <c r="J21" s="88">
        <v>1</v>
      </c>
      <c r="K21" s="88">
        <v>1</v>
      </c>
      <c r="L21" s="88">
        <v>1</v>
      </c>
      <c r="M21" s="88">
        <v>1</v>
      </c>
      <c r="N21" s="88">
        <v>1</v>
      </c>
      <c r="O21" s="129">
        <f t="shared" si="0"/>
        <v>12</v>
      </c>
    </row>
    <row r="22" spans="1:15" x14ac:dyDescent="0.2">
      <c r="A22" s="64" t="s">
        <v>130</v>
      </c>
      <c r="B22" s="83">
        <v>0.2</v>
      </c>
      <c r="C22" s="93">
        <v>149</v>
      </c>
      <c r="D22" s="93">
        <v>107</v>
      </c>
      <c r="E22" s="113">
        <v>88</v>
      </c>
      <c r="F22" s="93">
        <v>881</v>
      </c>
      <c r="G22" s="93">
        <v>1828</v>
      </c>
      <c r="H22" s="93">
        <v>1553</v>
      </c>
      <c r="I22" s="93">
        <v>828</v>
      </c>
      <c r="J22" s="88">
        <v>368</v>
      </c>
      <c r="K22" s="88">
        <v>344</v>
      </c>
      <c r="L22" s="88">
        <v>192</v>
      </c>
      <c r="M22" s="88">
        <v>103</v>
      </c>
      <c r="N22" s="88">
        <v>105</v>
      </c>
      <c r="O22" s="129">
        <f t="shared" si="0"/>
        <v>6546</v>
      </c>
    </row>
    <row r="23" spans="1:15" x14ac:dyDescent="0.2">
      <c r="A23" s="64" t="s">
        <v>131</v>
      </c>
      <c r="B23" s="83">
        <v>0</v>
      </c>
      <c r="C23" s="93">
        <v>0</v>
      </c>
      <c r="D23" s="93">
        <v>0</v>
      </c>
      <c r="E23" s="113">
        <v>0</v>
      </c>
      <c r="F23" s="93">
        <v>0</v>
      </c>
      <c r="G23" s="93">
        <v>0</v>
      </c>
      <c r="H23" s="93">
        <v>0</v>
      </c>
      <c r="I23" s="93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129">
        <f t="shared" si="0"/>
        <v>0</v>
      </c>
    </row>
    <row r="24" spans="1:15" x14ac:dyDescent="0.2">
      <c r="A24" s="64" t="s">
        <v>132</v>
      </c>
      <c r="B24" s="83">
        <v>0</v>
      </c>
      <c r="C24" s="93">
        <v>0</v>
      </c>
      <c r="D24" s="93">
        <v>0</v>
      </c>
      <c r="E24" s="113">
        <v>0</v>
      </c>
      <c r="F24" s="93">
        <v>0</v>
      </c>
      <c r="G24" s="93">
        <v>0</v>
      </c>
      <c r="H24" s="93">
        <v>0</v>
      </c>
      <c r="I24" s="93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129">
        <f>SUM(C24:N24)</f>
        <v>0</v>
      </c>
    </row>
    <row r="25" spans="1:15" x14ac:dyDescent="0.2">
      <c r="A25" s="64" t="s">
        <v>97</v>
      </c>
      <c r="B25" s="83">
        <v>4</v>
      </c>
      <c r="C25" s="93">
        <v>2</v>
      </c>
      <c r="D25" s="93">
        <v>0</v>
      </c>
      <c r="E25" s="113">
        <v>1</v>
      </c>
      <c r="F25" s="93">
        <v>2</v>
      </c>
      <c r="G25" s="93">
        <v>9</v>
      </c>
      <c r="H25" s="93">
        <v>12</v>
      </c>
      <c r="I25" s="93">
        <v>12</v>
      </c>
      <c r="J25" s="88">
        <v>3</v>
      </c>
      <c r="K25" s="88">
        <v>3</v>
      </c>
      <c r="L25" s="88">
        <v>4</v>
      </c>
      <c r="M25" s="88">
        <v>2</v>
      </c>
      <c r="N25" s="88">
        <v>1</v>
      </c>
      <c r="O25" s="129">
        <f t="shared" si="0"/>
        <v>51</v>
      </c>
    </row>
    <row r="26" spans="1:15" x14ac:dyDescent="0.2">
      <c r="A26" s="64" t="s">
        <v>133</v>
      </c>
      <c r="B26" s="83">
        <v>0</v>
      </c>
      <c r="C26" s="88">
        <v>1</v>
      </c>
      <c r="D26" s="88">
        <v>1</v>
      </c>
      <c r="E26" s="115">
        <v>1</v>
      </c>
      <c r="F26" s="88">
        <v>1</v>
      </c>
      <c r="G26" s="88">
        <v>1</v>
      </c>
      <c r="H26" s="88">
        <v>1</v>
      </c>
      <c r="I26" s="88">
        <v>1</v>
      </c>
      <c r="J26" s="88">
        <v>1</v>
      </c>
      <c r="K26" s="88">
        <v>1</v>
      </c>
      <c r="L26" s="88">
        <v>1</v>
      </c>
      <c r="M26" s="88">
        <v>1</v>
      </c>
      <c r="N26" s="88">
        <v>1</v>
      </c>
      <c r="O26" s="129">
        <f t="shared" si="0"/>
        <v>12</v>
      </c>
    </row>
    <row r="27" spans="1:15" x14ac:dyDescent="0.2">
      <c r="A27" s="64" t="s">
        <v>134</v>
      </c>
      <c r="B27" s="83">
        <v>0.03</v>
      </c>
      <c r="C27" s="88">
        <v>0</v>
      </c>
      <c r="D27" s="88">
        <v>0</v>
      </c>
      <c r="E27" s="115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129">
        <f t="shared" si="0"/>
        <v>0</v>
      </c>
    </row>
    <row r="28" spans="1:15" x14ac:dyDescent="0.2">
      <c r="A28" s="64" t="s">
        <v>135</v>
      </c>
      <c r="B28" s="83">
        <v>25</v>
      </c>
      <c r="C28" s="88">
        <v>1</v>
      </c>
      <c r="D28" s="88">
        <v>1</v>
      </c>
      <c r="E28" s="115">
        <v>1</v>
      </c>
      <c r="F28" s="88">
        <v>1</v>
      </c>
      <c r="G28" s="88">
        <v>1</v>
      </c>
      <c r="H28" s="88">
        <v>1</v>
      </c>
      <c r="I28" s="88">
        <v>1</v>
      </c>
      <c r="J28" s="88">
        <v>1</v>
      </c>
      <c r="K28" s="88">
        <v>1</v>
      </c>
      <c r="L28" s="88">
        <v>1</v>
      </c>
      <c r="M28" s="88">
        <v>1</v>
      </c>
      <c r="N28" s="88">
        <v>1</v>
      </c>
      <c r="O28" s="129">
        <f t="shared" si="0"/>
        <v>12</v>
      </c>
    </row>
    <row r="29" spans="1:15" x14ac:dyDescent="0.2">
      <c r="A29" s="64" t="s">
        <v>155</v>
      </c>
      <c r="B29" s="83">
        <v>0.02</v>
      </c>
      <c r="C29" s="88">
        <v>149</v>
      </c>
      <c r="D29" s="88">
        <v>107</v>
      </c>
      <c r="E29" s="115">
        <v>88</v>
      </c>
      <c r="F29" s="88">
        <v>881</v>
      </c>
      <c r="G29" s="88">
        <v>1828</v>
      </c>
      <c r="H29" s="88">
        <v>1553</v>
      </c>
      <c r="I29" s="88">
        <v>828</v>
      </c>
      <c r="J29" s="88">
        <v>368</v>
      </c>
      <c r="K29" s="88">
        <v>344</v>
      </c>
      <c r="L29" s="88">
        <v>192</v>
      </c>
      <c r="M29" s="88">
        <v>103</v>
      </c>
      <c r="N29" s="88">
        <v>105</v>
      </c>
      <c r="O29" s="129">
        <f t="shared" si="0"/>
        <v>6546</v>
      </c>
    </row>
    <row r="30" spans="1:15" x14ac:dyDescent="0.2">
      <c r="A30" s="64" t="s">
        <v>137</v>
      </c>
      <c r="B30" s="83">
        <v>1.0999999999999999E-2</v>
      </c>
      <c r="C30" s="93">
        <v>0</v>
      </c>
      <c r="D30" s="93">
        <v>0</v>
      </c>
      <c r="E30" s="113">
        <v>0</v>
      </c>
      <c r="F30" s="93">
        <v>0</v>
      </c>
      <c r="G30" s="93">
        <v>0</v>
      </c>
      <c r="H30" s="93">
        <v>0</v>
      </c>
      <c r="I30" s="93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129">
        <f t="shared" si="0"/>
        <v>0</v>
      </c>
    </row>
    <row r="31" spans="1:15" x14ac:dyDescent="0.2">
      <c r="A31" s="64" t="s">
        <v>138</v>
      </c>
      <c r="B31" s="83">
        <v>0</v>
      </c>
      <c r="C31" s="93">
        <v>0</v>
      </c>
      <c r="D31" s="93">
        <v>0</v>
      </c>
      <c r="E31" s="113">
        <v>0</v>
      </c>
      <c r="F31" s="93">
        <v>0</v>
      </c>
      <c r="G31" s="93">
        <v>0</v>
      </c>
      <c r="H31" s="93">
        <v>0</v>
      </c>
      <c r="I31" s="93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129">
        <f t="shared" si="0"/>
        <v>0</v>
      </c>
    </row>
    <row r="32" spans="1:15" x14ac:dyDescent="0.2">
      <c r="A32" s="64" t="s">
        <v>139</v>
      </c>
      <c r="B32" s="83">
        <v>0.25</v>
      </c>
      <c r="C32" s="93">
        <v>12</v>
      </c>
      <c r="D32" s="93">
        <v>8</v>
      </c>
      <c r="E32" s="113">
        <v>8</v>
      </c>
      <c r="F32" s="93">
        <v>29</v>
      </c>
      <c r="G32" s="93">
        <v>86</v>
      </c>
      <c r="H32" s="93">
        <v>99</v>
      </c>
      <c r="I32" s="93">
        <v>63</v>
      </c>
      <c r="J32" s="88">
        <v>22</v>
      </c>
      <c r="K32" s="88">
        <v>33</v>
      </c>
      <c r="L32" s="88">
        <v>21</v>
      </c>
      <c r="M32" s="88">
        <v>13</v>
      </c>
      <c r="N32" s="88">
        <v>18</v>
      </c>
      <c r="O32" s="129">
        <f t="shared" si="0"/>
        <v>412</v>
      </c>
    </row>
    <row r="33" spans="1:15" x14ac:dyDescent="0.2">
      <c r="A33" s="64" t="s">
        <v>140</v>
      </c>
      <c r="B33" s="83">
        <v>0</v>
      </c>
      <c r="C33" s="93">
        <v>0</v>
      </c>
      <c r="D33" s="93">
        <v>0</v>
      </c>
      <c r="E33" s="113">
        <v>0</v>
      </c>
      <c r="F33" s="93">
        <v>0</v>
      </c>
      <c r="G33" s="93">
        <v>0</v>
      </c>
      <c r="H33" s="93">
        <v>0</v>
      </c>
      <c r="I33" s="93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129">
        <f t="shared" si="0"/>
        <v>0</v>
      </c>
    </row>
    <row r="34" spans="1:15" x14ac:dyDescent="0.2">
      <c r="A34" s="64" t="s">
        <v>141</v>
      </c>
      <c r="B34" s="83">
        <v>0.12</v>
      </c>
      <c r="C34" s="93">
        <v>0</v>
      </c>
      <c r="D34" s="93">
        <v>0</v>
      </c>
      <c r="E34" s="113">
        <v>0</v>
      </c>
      <c r="F34" s="93">
        <v>0</v>
      </c>
      <c r="G34" s="93">
        <v>0</v>
      </c>
      <c r="H34" s="93">
        <v>0</v>
      </c>
      <c r="I34" s="93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129">
        <f t="shared" si="0"/>
        <v>0</v>
      </c>
    </row>
    <row r="35" spans="1:15" x14ac:dyDescent="0.2">
      <c r="A35" s="64" t="s">
        <v>142</v>
      </c>
      <c r="B35" s="83">
        <v>150</v>
      </c>
      <c r="C35" s="93">
        <v>0</v>
      </c>
      <c r="D35" s="93">
        <v>0</v>
      </c>
      <c r="E35" s="113">
        <v>0</v>
      </c>
      <c r="F35" s="93">
        <v>0</v>
      </c>
      <c r="G35" s="93">
        <v>0</v>
      </c>
      <c r="H35" s="93">
        <v>0</v>
      </c>
      <c r="I35" s="93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129">
        <f t="shared" si="0"/>
        <v>0</v>
      </c>
    </row>
    <row r="36" spans="1:15" x14ac:dyDescent="0.2">
      <c r="A36" s="64" t="s">
        <v>161</v>
      </c>
      <c r="B36" s="83">
        <v>0.12</v>
      </c>
      <c r="C36" s="93">
        <v>0</v>
      </c>
      <c r="D36" s="93">
        <v>0</v>
      </c>
      <c r="E36" s="113">
        <v>0</v>
      </c>
      <c r="F36" s="93">
        <v>0</v>
      </c>
      <c r="G36" s="93">
        <v>0</v>
      </c>
      <c r="H36" s="93">
        <v>0</v>
      </c>
      <c r="I36" s="93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129">
        <f t="shared" si="0"/>
        <v>0</v>
      </c>
    </row>
    <row r="37" spans="1:15" x14ac:dyDescent="0.2">
      <c r="A37" s="64" t="s">
        <v>162</v>
      </c>
      <c r="B37" s="83">
        <v>0.12</v>
      </c>
      <c r="C37" s="93">
        <v>0</v>
      </c>
      <c r="D37" s="93">
        <v>0</v>
      </c>
      <c r="E37" s="113">
        <v>0</v>
      </c>
      <c r="F37" s="93">
        <v>0</v>
      </c>
      <c r="G37" s="93">
        <v>0</v>
      </c>
      <c r="H37" s="93">
        <v>0</v>
      </c>
      <c r="I37" s="93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129">
        <f t="shared" si="0"/>
        <v>0</v>
      </c>
    </row>
    <row r="38" spans="1:15" x14ac:dyDescent="0.2">
      <c r="A38" s="64" t="s">
        <v>144</v>
      </c>
      <c r="B38" s="83">
        <v>3.5</v>
      </c>
      <c r="C38" s="93">
        <v>0</v>
      </c>
      <c r="D38" s="93">
        <v>0</v>
      </c>
      <c r="E38" s="113">
        <v>0</v>
      </c>
      <c r="F38" s="93">
        <v>0</v>
      </c>
      <c r="G38" s="93">
        <v>0</v>
      </c>
      <c r="H38" s="93">
        <v>0</v>
      </c>
      <c r="I38" s="93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129">
        <f t="shared" si="0"/>
        <v>0</v>
      </c>
    </row>
    <row r="39" spans="1:15" x14ac:dyDescent="0.2">
      <c r="A39" s="64" t="s">
        <v>145</v>
      </c>
      <c r="B39" s="83">
        <v>0.03</v>
      </c>
      <c r="C39" s="93">
        <v>149</v>
      </c>
      <c r="D39" s="93">
        <v>107</v>
      </c>
      <c r="E39" s="113">
        <v>88</v>
      </c>
      <c r="F39" s="93">
        <v>881</v>
      </c>
      <c r="G39" s="93">
        <v>1828</v>
      </c>
      <c r="H39" s="93">
        <v>1553</v>
      </c>
      <c r="I39" s="93">
        <v>828</v>
      </c>
      <c r="J39" s="88">
        <v>368</v>
      </c>
      <c r="K39" s="88">
        <v>344</v>
      </c>
      <c r="L39" s="88">
        <v>192</v>
      </c>
      <c r="M39" s="88">
        <v>103</v>
      </c>
      <c r="N39" s="88">
        <v>105</v>
      </c>
      <c r="O39" s="129">
        <f t="shared" si="0"/>
        <v>6546</v>
      </c>
    </row>
    <row r="40" spans="1:15" x14ac:dyDescent="0.2">
      <c r="A40" s="64" t="s">
        <v>146</v>
      </c>
      <c r="B40" s="83">
        <v>7.0000000000000007E-2</v>
      </c>
      <c r="C40" s="93">
        <v>0</v>
      </c>
      <c r="D40" s="93">
        <v>0</v>
      </c>
      <c r="E40" s="113">
        <v>0</v>
      </c>
      <c r="F40" s="93">
        <v>0</v>
      </c>
      <c r="G40" s="93">
        <v>0</v>
      </c>
      <c r="H40" s="93">
        <v>0</v>
      </c>
      <c r="I40" s="93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129">
        <f t="shared" si="0"/>
        <v>0</v>
      </c>
    </row>
    <row r="41" spans="1:15" x14ac:dyDescent="0.2">
      <c r="A41" s="64"/>
      <c r="B41" s="83"/>
      <c r="C41" s="114"/>
      <c r="D41" s="88"/>
      <c r="E41" s="119"/>
      <c r="F41" s="114"/>
      <c r="G41" s="114"/>
      <c r="H41" s="114"/>
      <c r="I41" s="114"/>
      <c r="J41" s="114"/>
      <c r="K41" s="114"/>
      <c r="L41" s="114"/>
      <c r="M41" s="114"/>
      <c r="N41" s="88"/>
      <c r="O41" s="129"/>
    </row>
    <row r="42" spans="1:15" x14ac:dyDescent="0.2">
      <c r="A42" s="89" t="s">
        <v>147</v>
      </c>
      <c r="B42" s="90"/>
      <c r="C42" s="114"/>
      <c r="D42" s="88"/>
      <c r="E42" s="119"/>
      <c r="F42" s="114"/>
      <c r="G42" s="114"/>
      <c r="H42" s="114"/>
      <c r="I42" s="114"/>
      <c r="J42" s="114"/>
      <c r="K42" s="114"/>
      <c r="L42" s="114"/>
      <c r="M42" s="114"/>
      <c r="N42" s="88"/>
      <c r="O42" s="129"/>
    </row>
    <row r="43" spans="1:15" x14ac:dyDescent="0.2">
      <c r="A43" s="64" t="s">
        <v>58</v>
      </c>
      <c r="B43" s="83">
        <v>20</v>
      </c>
      <c r="C43" s="114">
        <v>1</v>
      </c>
      <c r="D43" s="85">
        <v>1</v>
      </c>
      <c r="E43" s="119">
        <v>1</v>
      </c>
      <c r="F43" s="114">
        <v>1</v>
      </c>
      <c r="G43" s="114">
        <v>1</v>
      </c>
      <c r="H43" s="114">
        <v>1</v>
      </c>
      <c r="I43" s="114">
        <v>1</v>
      </c>
      <c r="J43" s="114">
        <v>1</v>
      </c>
      <c r="K43" s="114">
        <v>1</v>
      </c>
      <c r="L43" s="114">
        <v>1</v>
      </c>
      <c r="M43" s="114">
        <v>1</v>
      </c>
      <c r="N43" s="88">
        <v>1</v>
      </c>
      <c r="O43" s="129">
        <f t="shared" si="0"/>
        <v>12</v>
      </c>
    </row>
    <row r="44" spans="1:15" x14ac:dyDescent="0.2">
      <c r="A44" s="64"/>
      <c r="B44" s="83"/>
      <c r="C44" s="114"/>
      <c r="D44" s="114"/>
      <c r="E44" s="119"/>
      <c r="F44" s="114"/>
      <c r="G44" s="114"/>
      <c r="H44" s="114"/>
      <c r="I44" s="114"/>
      <c r="J44" s="114"/>
      <c r="K44" s="114"/>
      <c r="L44" s="114"/>
      <c r="M44" s="114"/>
      <c r="N44" s="88"/>
      <c r="O44" s="129"/>
    </row>
    <row r="45" spans="1:15" x14ac:dyDescent="0.2">
      <c r="A45" s="89" t="s">
        <v>148</v>
      </c>
      <c r="B45" s="90"/>
      <c r="C45" s="114"/>
      <c r="D45" s="114"/>
      <c r="E45" s="119"/>
      <c r="F45" s="114"/>
      <c r="G45" s="114"/>
      <c r="H45" s="114"/>
      <c r="I45" s="114"/>
      <c r="J45" s="114"/>
      <c r="K45" s="114"/>
      <c r="L45" s="114"/>
      <c r="M45" s="114"/>
      <c r="N45" s="88"/>
      <c r="O45" s="129"/>
    </row>
    <row r="46" spans="1:15" x14ac:dyDescent="0.2">
      <c r="A46" s="64" t="s">
        <v>149</v>
      </c>
      <c r="B46" s="90">
        <v>0</v>
      </c>
      <c r="C46" s="114">
        <v>0</v>
      </c>
      <c r="D46" s="114">
        <v>0</v>
      </c>
      <c r="E46" s="119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4">
        <v>0</v>
      </c>
      <c r="M46" s="114">
        <v>0</v>
      </c>
      <c r="N46" s="88">
        <v>0</v>
      </c>
      <c r="O46" s="129"/>
    </row>
    <row r="47" spans="1:15" x14ac:dyDescent="0.2">
      <c r="A47" s="64" t="s">
        <v>150</v>
      </c>
      <c r="B47" s="83">
        <v>30</v>
      </c>
      <c r="C47" s="114">
        <v>1</v>
      </c>
      <c r="D47" s="114">
        <v>1</v>
      </c>
      <c r="E47" s="119">
        <v>1</v>
      </c>
      <c r="F47" s="114">
        <v>1</v>
      </c>
      <c r="G47" s="114">
        <v>1</v>
      </c>
      <c r="H47" s="114">
        <v>1</v>
      </c>
      <c r="I47" s="114">
        <v>1</v>
      </c>
      <c r="J47" s="114">
        <v>1</v>
      </c>
      <c r="K47" s="114">
        <v>1</v>
      </c>
      <c r="L47" s="114">
        <v>1</v>
      </c>
      <c r="M47" s="114">
        <v>1</v>
      </c>
      <c r="N47" s="88">
        <v>1</v>
      </c>
      <c r="O47" s="129">
        <f t="shared" si="0"/>
        <v>12</v>
      </c>
    </row>
    <row r="48" spans="1:15" x14ac:dyDescent="0.2">
      <c r="A48" s="64" t="s">
        <v>151</v>
      </c>
      <c r="B48" s="83">
        <v>0</v>
      </c>
      <c r="C48" s="114">
        <v>43</v>
      </c>
      <c r="D48" s="114">
        <v>39</v>
      </c>
      <c r="E48" s="119">
        <v>39</v>
      </c>
      <c r="F48" s="114">
        <v>45</v>
      </c>
      <c r="G48" s="114">
        <v>42</v>
      </c>
      <c r="H48" s="114">
        <v>52</v>
      </c>
      <c r="I48" s="114">
        <v>39</v>
      </c>
      <c r="J48" s="114">
        <v>40</v>
      </c>
      <c r="K48" s="114">
        <v>51</v>
      </c>
      <c r="L48" s="114">
        <v>45</v>
      </c>
      <c r="M48" s="114">
        <v>41</v>
      </c>
      <c r="N48" s="88">
        <v>43</v>
      </c>
      <c r="O48" s="129">
        <f t="shared" si="0"/>
        <v>519</v>
      </c>
    </row>
    <row r="49" spans="1:15" x14ac:dyDescent="0.2">
      <c r="A49" s="64" t="s">
        <v>152</v>
      </c>
      <c r="B49" s="83">
        <v>0</v>
      </c>
      <c r="C49" s="114">
        <v>1</v>
      </c>
      <c r="D49" s="114">
        <v>1</v>
      </c>
      <c r="E49" s="119">
        <v>1</v>
      </c>
      <c r="F49" s="114">
        <v>1</v>
      </c>
      <c r="G49" s="114">
        <v>1</v>
      </c>
      <c r="H49" s="114">
        <v>1</v>
      </c>
      <c r="I49" s="114">
        <v>1</v>
      </c>
      <c r="J49" s="114">
        <v>1</v>
      </c>
      <c r="K49" s="114">
        <v>1</v>
      </c>
      <c r="L49" s="114">
        <v>1</v>
      </c>
      <c r="M49" s="114">
        <v>1</v>
      </c>
      <c r="N49" s="88">
        <v>1</v>
      </c>
      <c r="O49" s="129">
        <f t="shared" si="0"/>
        <v>12</v>
      </c>
    </row>
    <row r="50" spans="1:15" x14ac:dyDescent="0.2">
      <c r="A50" s="64" t="s">
        <v>27</v>
      </c>
      <c r="B50" s="83">
        <v>3</v>
      </c>
      <c r="C50" s="114">
        <v>1</v>
      </c>
      <c r="D50" s="114">
        <v>1</v>
      </c>
      <c r="E50" s="119">
        <v>1</v>
      </c>
      <c r="F50" s="114">
        <v>1</v>
      </c>
      <c r="G50" s="114">
        <v>1</v>
      </c>
      <c r="H50" s="114">
        <v>1</v>
      </c>
      <c r="I50" s="114">
        <v>1</v>
      </c>
      <c r="J50" s="114">
        <v>1</v>
      </c>
      <c r="K50" s="114">
        <v>1</v>
      </c>
      <c r="L50" s="114">
        <v>1</v>
      </c>
      <c r="M50" s="114">
        <v>1</v>
      </c>
      <c r="N50" s="88">
        <v>1</v>
      </c>
      <c r="O50" s="129">
        <f t="shared" si="0"/>
        <v>12</v>
      </c>
    </row>
    <row r="51" spans="1:15" x14ac:dyDescent="0.2">
      <c r="E51" s="100"/>
      <c r="G51" s="86"/>
      <c r="L51" s="86"/>
      <c r="M51" s="86"/>
      <c r="N51" s="86"/>
      <c r="O51" s="128"/>
    </row>
    <row r="52" spans="1:15" x14ac:dyDescent="0.2">
      <c r="A52" s="86" t="s">
        <v>153</v>
      </c>
      <c r="B52" s="125"/>
      <c r="E52" s="101"/>
      <c r="N52" s="122"/>
    </row>
    <row r="53" spans="1:15" x14ac:dyDescent="0.2">
      <c r="E53" s="101"/>
    </row>
    <row r="54" spans="1:15" x14ac:dyDescent="0.2">
      <c r="E54" s="101"/>
    </row>
    <row r="55" spans="1:15" x14ac:dyDescent="0.2">
      <c r="E55" s="101"/>
    </row>
    <row r="56" spans="1:15" x14ac:dyDescent="0.2">
      <c r="E56" s="101"/>
    </row>
    <row r="57" spans="1:15" x14ac:dyDescent="0.2">
      <c r="E57" s="101"/>
    </row>
    <row r="58" spans="1:15" x14ac:dyDescent="0.2">
      <c r="E58" s="101"/>
    </row>
    <row r="59" spans="1:15" x14ac:dyDescent="0.2">
      <c r="E59" s="101"/>
    </row>
    <row r="60" spans="1:15" x14ac:dyDescent="0.2">
      <c r="E60" s="101"/>
    </row>
    <row r="61" spans="1:15" x14ac:dyDescent="0.2">
      <c r="E61" s="101"/>
    </row>
    <row r="62" spans="1:15" x14ac:dyDescent="0.2">
      <c r="E62" s="101"/>
    </row>
    <row r="63" spans="1:15" x14ac:dyDescent="0.2">
      <c r="E63" s="101"/>
    </row>
    <row r="64" spans="1:15" x14ac:dyDescent="0.2">
      <c r="E64" s="101"/>
    </row>
    <row r="65" spans="5:5" x14ac:dyDescent="0.2">
      <c r="E65" s="101"/>
    </row>
    <row r="66" spans="5:5" x14ac:dyDescent="0.2">
      <c r="E66" s="101"/>
    </row>
    <row r="67" spans="5:5" x14ac:dyDescent="0.2">
      <c r="E67" s="101"/>
    </row>
    <row r="68" spans="5:5" x14ac:dyDescent="0.2">
      <c r="E68" s="101"/>
    </row>
    <row r="69" spans="5:5" x14ac:dyDescent="0.2">
      <c r="E69" s="101"/>
    </row>
    <row r="70" spans="5:5" x14ac:dyDescent="0.2">
      <c r="E70" s="101"/>
    </row>
    <row r="71" spans="5:5" x14ac:dyDescent="0.2">
      <c r="E71" s="101"/>
    </row>
    <row r="72" spans="5:5" x14ac:dyDescent="0.2">
      <c r="E72" s="101"/>
    </row>
    <row r="73" spans="5:5" x14ac:dyDescent="0.2">
      <c r="E73" s="101"/>
    </row>
    <row r="74" spans="5:5" x14ac:dyDescent="0.2">
      <c r="E74" s="101"/>
    </row>
    <row r="75" spans="5:5" x14ac:dyDescent="0.2">
      <c r="E75" s="101"/>
    </row>
    <row r="76" spans="5:5" x14ac:dyDescent="0.2">
      <c r="E76" s="101"/>
    </row>
    <row r="77" spans="5:5" x14ac:dyDescent="0.2">
      <c r="E77" s="101"/>
    </row>
    <row r="78" spans="5:5" x14ac:dyDescent="0.2">
      <c r="E78" s="101"/>
    </row>
    <row r="79" spans="5:5" x14ac:dyDescent="0.2">
      <c r="E79" s="101"/>
    </row>
    <row r="80" spans="5:5" x14ac:dyDescent="0.2">
      <c r="E80" s="101"/>
    </row>
    <row r="81" spans="5:5" x14ac:dyDescent="0.2">
      <c r="E81" s="101"/>
    </row>
    <row r="82" spans="5:5" x14ac:dyDescent="0.2">
      <c r="E82" s="101"/>
    </row>
    <row r="83" spans="5:5" x14ac:dyDescent="0.2">
      <c r="E83" s="101"/>
    </row>
    <row r="84" spans="5:5" x14ac:dyDescent="0.2">
      <c r="E84" s="101"/>
    </row>
    <row r="85" spans="5:5" x14ac:dyDescent="0.2">
      <c r="E85" s="101"/>
    </row>
    <row r="86" spans="5:5" x14ac:dyDescent="0.2">
      <c r="E86" s="101"/>
    </row>
    <row r="87" spans="5:5" x14ac:dyDescent="0.2">
      <c r="E87" s="101"/>
    </row>
    <row r="88" spans="5:5" x14ac:dyDescent="0.2">
      <c r="E88" s="101"/>
    </row>
    <row r="89" spans="5:5" x14ac:dyDescent="0.2">
      <c r="E89" s="101"/>
    </row>
    <row r="90" spans="5:5" x14ac:dyDescent="0.2">
      <c r="E90" s="103"/>
    </row>
    <row r="91" spans="5:5" x14ac:dyDescent="0.2">
      <c r="E91" s="103"/>
    </row>
    <row r="92" spans="5:5" x14ac:dyDescent="0.2">
      <c r="E92" s="103"/>
    </row>
    <row r="93" spans="5:5" x14ac:dyDescent="0.2">
      <c r="E93" s="103"/>
    </row>
    <row r="94" spans="5:5" x14ac:dyDescent="0.2">
      <c r="E94" s="101"/>
    </row>
    <row r="95" spans="5:5" x14ac:dyDescent="0.2">
      <c r="E95" s="101"/>
    </row>
    <row r="96" spans="5:5" x14ac:dyDescent="0.2">
      <c r="E96" s="103"/>
    </row>
    <row r="97" spans="5:5" x14ac:dyDescent="0.2">
      <c r="E97" s="103"/>
    </row>
    <row r="98" spans="5:5" ht="13.5" thickBot="1" x14ac:dyDescent="0.25">
      <c r="E98" s="104"/>
    </row>
    <row r="99" spans="5:5" x14ac:dyDescent="0.2">
      <c r="E99" s="100"/>
    </row>
    <row r="100" spans="5:5" ht="13.5" thickBot="1" x14ac:dyDescent="0.25">
      <c r="E100" s="105"/>
    </row>
    <row r="101" spans="5:5" ht="13.5" thickTop="1" x14ac:dyDescent="0.2">
      <c r="E101" s="100"/>
    </row>
    <row r="102" spans="5:5" x14ac:dyDescent="0.2">
      <c r="E102" s="106"/>
    </row>
    <row r="103" spans="5:5" x14ac:dyDescent="0.2">
      <c r="E103" s="106"/>
    </row>
    <row r="104" spans="5:5" x14ac:dyDescent="0.2">
      <c r="E104" s="106"/>
    </row>
    <row r="105" spans="5:5" x14ac:dyDescent="0.2">
      <c r="E105" s="107"/>
    </row>
    <row r="106" spans="5:5" x14ac:dyDescent="0.2">
      <c r="E106" s="100"/>
    </row>
    <row r="107" spans="5:5" x14ac:dyDescent="0.2">
      <c r="E107" s="100"/>
    </row>
    <row r="108" spans="5:5" x14ac:dyDescent="0.2">
      <c r="E108" s="108"/>
    </row>
    <row r="109" spans="5:5" x14ac:dyDescent="0.2">
      <c r="E109" s="100"/>
    </row>
    <row r="110" spans="5:5" x14ac:dyDescent="0.2">
      <c r="E110" s="101"/>
    </row>
    <row r="111" spans="5:5" x14ac:dyDescent="0.2">
      <c r="E111" s="101"/>
    </row>
    <row r="112" spans="5:5" x14ac:dyDescent="0.2">
      <c r="E112" s="101"/>
    </row>
    <row r="113" spans="5:5" x14ac:dyDescent="0.2">
      <c r="E113" s="101"/>
    </row>
    <row r="114" spans="5:5" x14ac:dyDescent="0.2">
      <c r="E114" s="101"/>
    </row>
    <row r="115" spans="5:5" x14ac:dyDescent="0.2">
      <c r="E115" s="101"/>
    </row>
    <row r="116" spans="5:5" x14ac:dyDescent="0.2">
      <c r="E116" s="101"/>
    </row>
    <row r="117" spans="5:5" x14ac:dyDescent="0.2">
      <c r="E117" s="101"/>
    </row>
    <row r="118" spans="5:5" x14ac:dyDescent="0.2">
      <c r="E118" s="101"/>
    </row>
    <row r="119" spans="5:5" x14ac:dyDescent="0.2">
      <c r="E119" s="101"/>
    </row>
    <row r="120" spans="5:5" x14ac:dyDescent="0.2">
      <c r="E120" s="101"/>
    </row>
    <row r="121" spans="5:5" x14ac:dyDescent="0.2">
      <c r="E121" s="101"/>
    </row>
    <row r="122" spans="5:5" x14ac:dyDescent="0.2">
      <c r="E122" s="101"/>
    </row>
    <row r="123" spans="5:5" x14ac:dyDescent="0.2">
      <c r="E123" s="101"/>
    </row>
    <row r="124" spans="5:5" x14ac:dyDescent="0.2">
      <c r="E124" s="101"/>
    </row>
    <row r="125" spans="5:5" x14ac:dyDescent="0.2">
      <c r="E125" s="101"/>
    </row>
    <row r="126" spans="5:5" x14ac:dyDescent="0.2">
      <c r="E126" s="101"/>
    </row>
    <row r="127" spans="5:5" x14ac:dyDescent="0.2">
      <c r="E127" s="101"/>
    </row>
    <row r="128" spans="5:5" x14ac:dyDescent="0.2">
      <c r="E128" s="101"/>
    </row>
    <row r="129" spans="5:5" x14ac:dyDescent="0.2">
      <c r="E129" s="101"/>
    </row>
    <row r="130" spans="5:5" x14ac:dyDescent="0.2">
      <c r="E130" s="101"/>
    </row>
    <row r="131" spans="5:5" x14ac:dyDescent="0.2">
      <c r="E131" s="101"/>
    </row>
    <row r="132" spans="5:5" x14ac:dyDescent="0.2">
      <c r="E132" s="101"/>
    </row>
    <row r="133" spans="5:5" x14ac:dyDescent="0.2">
      <c r="E133" s="101"/>
    </row>
    <row r="134" spans="5:5" x14ac:dyDescent="0.2">
      <c r="E134" s="101"/>
    </row>
    <row r="135" spans="5:5" x14ac:dyDescent="0.2">
      <c r="E135" s="101"/>
    </row>
    <row r="136" spans="5:5" x14ac:dyDescent="0.2">
      <c r="E136" s="101"/>
    </row>
    <row r="137" spans="5:5" x14ac:dyDescent="0.2">
      <c r="E137" s="101"/>
    </row>
    <row r="138" spans="5:5" x14ac:dyDescent="0.2">
      <c r="E138" s="101"/>
    </row>
    <row r="139" spans="5:5" x14ac:dyDescent="0.2">
      <c r="E139" s="101"/>
    </row>
    <row r="140" spans="5:5" x14ac:dyDescent="0.2">
      <c r="E140" s="101"/>
    </row>
    <row r="141" spans="5:5" x14ac:dyDescent="0.2">
      <c r="E141" s="101"/>
    </row>
    <row r="142" spans="5:5" x14ac:dyDescent="0.2">
      <c r="E142" s="101"/>
    </row>
    <row r="143" spans="5:5" x14ac:dyDescent="0.2">
      <c r="E143" s="101"/>
    </row>
    <row r="144" spans="5:5" x14ac:dyDescent="0.2">
      <c r="E144" s="101"/>
    </row>
    <row r="145" spans="5:5" x14ac:dyDescent="0.2">
      <c r="E145" s="101"/>
    </row>
    <row r="146" spans="5:5" x14ac:dyDescent="0.2">
      <c r="E146" s="101"/>
    </row>
    <row r="147" spans="5:5" x14ac:dyDescent="0.2">
      <c r="E147" s="101"/>
    </row>
    <row r="148" spans="5:5" x14ac:dyDescent="0.2">
      <c r="E148" s="101"/>
    </row>
    <row r="149" spans="5:5" x14ac:dyDescent="0.2">
      <c r="E149" s="101"/>
    </row>
    <row r="150" spans="5:5" x14ac:dyDescent="0.2">
      <c r="E150" s="101"/>
    </row>
    <row r="151" spans="5:5" x14ac:dyDescent="0.2">
      <c r="E151" s="103"/>
    </row>
    <row r="152" spans="5:5" x14ac:dyDescent="0.2">
      <c r="E152" s="103"/>
    </row>
    <row r="153" spans="5:5" x14ac:dyDescent="0.2">
      <c r="E153" s="103"/>
    </row>
    <row r="154" spans="5:5" x14ac:dyDescent="0.2">
      <c r="E154" s="103"/>
    </row>
    <row r="155" spans="5:5" x14ac:dyDescent="0.2">
      <c r="E155" s="101"/>
    </row>
    <row r="156" spans="5:5" x14ac:dyDescent="0.2">
      <c r="E156" s="101"/>
    </row>
    <row r="157" spans="5:5" x14ac:dyDescent="0.2">
      <c r="E157" s="103"/>
    </row>
  </sheetData>
  <printOptions gridLines="1"/>
  <pageMargins left="0.25" right="0.25" top="1" bottom="1" header="0.5" footer="0.5"/>
  <pageSetup scale="6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2"/>
  <sheetViews>
    <sheetView zoomScale="80" zoomScaleNormal="80" workbookViewId="0">
      <selection activeCell="A51" sqref="A51"/>
    </sheetView>
  </sheetViews>
  <sheetFormatPr defaultRowHeight="12.75" x14ac:dyDescent="0.2"/>
  <cols>
    <col min="1" max="1" width="39.85546875" style="68" customWidth="1"/>
    <col min="2" max="2" width="12.7109375" style="145" customWidth="1"/>
    <col min="3" max="14" width="12.7109375" style="68" customWidth="1"/>
    <col min="15" max="15" width="15.7109375" style="68" customWidth="1"/>
    <col min="16" max="16384" width="9.140625" style="68"/>
  </cols>
  <sheetData>
    <row r="1" spans="1:15" ht="15.75" x14ac:dyDescent="0.25">
      <c r="A1" s="65" t="s">
        <v>119</v>
      </c>
      <c r="B1" s="130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5.75" x14ac:dyDescent="0.25">
      <c r="A2" s="65" t="s">
        <v>163</v>
      </c>
      <c r="B2" s="130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5" ht="15.75" x14ac:dyDescent="0.25">
      <c r="A4" s="69" t="s">
        <v>36</v>
      </c>
      <c r="B4" s="131"/>
      <c r="C4" s="69"/>
      <c r="D4" s="69"/>
      <c r="E4" s="69" t="s">
        <v>122</v>
      </c>
      <c r="F4" s="71"/>
    </row>
    <row r="5" spans="1:15" x14ac:dyDescent="0.2">
      <c r="A5" s="72"/>
      <c r="B5" s="132"/>
      <c r="C5" s="72"/>
      <c r="D5" s="72"/>
      <c r="E5" s="72"/>
    </row>
    <row r="6" spans="1:15" ht="15" x14ac:dyDescent="0.25">
      <c r="A6" s="74" t="s">
        <v>164</v>
      </c>
      <c r="B6" s="133" t="s">
        <v>123</v>
      </c>
      <c r="C6" s="76">
        <v>44032</v>
      </c>
      <c r="D6" s="76">
        <v>44064</v>
      </c>
      <c r="E6" s="76">
        <v>44096</v>
      </c>
      <c r="F6" s="76">
        <v>44127</v>
      </c>
      <c r="G6" s="76">
        <v>44159</v>
      </c>
      <c r="H6" s="76">
        <v>44190</v>
      </c>
      <c r="I6" s="76">
        <v>44222</v>
      </c>
      <c r="J6" s="76">
        <v>44254</v>
      </c>
      <c r="K6" s="76">
        <v>44283</v>
      </c>
      <c r="L6" s="76">
        <v>44315</v>
      </c>
      <c r="M6" s="76">
        <v>44346</v>
      </c>
      <c r="N6" s="76">
        <v>44367</v>
      </c>
      <c r="O6" s="134" t="s">
        <v>124</v>
      </c>
    </row>
    <row r="7" spans="1:15" ht="15" x14ac:dyDescent="0.25">
      <c r="A7" s="74"/>
      <c r="B7" s="135"/>
      <c r="C7" s="84"/>
      <c r="D7" s="84"/>
      <c r="E7" s="84"/>
      <c r="F7" s="84"/>
      <c r="G7" s="84"/>
      <c r="H7" s="84"/>
      <c r="I7" s="84"/>
      <c r="J7" s="110"/>
      <c r="K7" s="110"/>
      <c r="L7" s="110"/>
      <c r="M7" s="111"/>
      <c r="N7" s="110"/>
      <c r="O7" s="81"/>
    </row>
    <row r="8" spans="1:15" x14ac:dyDescent="0.2">
      <c r="A8" s="81" t="s">
        <v>125</v>
      </c>
      <c r="B8" s="136"/>
      <c r="C8" s="84"/>
      <c r="D8" s="84"/>
      <c r="E8" s="84"/>
      <c r="F8" s="84"/>
      <c r="G8" s="84"/>
      <c r="H8" s="87"/>
      <c r="I8" s="84"/>
      <c r="J8" s="110"/>
      <c r="K8" s="110"/>
      <c r="L8" s="110"/>
      <c r="M8" s="110"/>
      <c r="N8" s="110"/>
      <c r="O8" s="81"/>
    </row>
    <row r="9" spans="1:15" x14ac:dyDescent="0.2">
      <c r="A9" s="64" t="s">
        <v>45</v>
      </c>
      <c r="B9" s="83">
        <v>11</v>
      </c>
      <c r="C9" s="137">
        <v>1</v>
      </c>
      <c r="D9" s="137">
        <v>1</v>
      </c>
      <c r="E9" s="137">
        <v>1</v>
      </c>
      <c r="F9" s="137">
        <v>1</v>
      </c>
      <c r="G9" s="137">
        <v>1</v>
      </c>
      <c r="H9" s="137">
        <v>1</v>
      </c>
      <c r="I9" s="137">
        <v>1</v>
      </c>
      <c r="J9" s="137">
        <v>1</v>
      </c>
      <c r="K9" s="137">
        <v>1</v>
      </c>
      <c r="L9" s="137">
        <v>1</v>
      </c>
      <c r="M9" s="137">
        <v>1</v>
      </c>
      <c r="N9" s="137">
        <v>1</v>
      </c>
      <c r="O9" s="85">
        <f t="shared" ref="O9:O24" si="0">SUM(C9:N9)</f>
        <v>12</v>
      </c>
    </row>
    <row r="10" spans="1:15" x14ac:dyDescent="0.2">
      <c r="A10" s="64" t="s">
        <v>127</v>
      </c>
      <c r="B10" s="83">
        <v>0.2</v>
      </c>
      <c r="C10" s="84">
        <v>142</v>
      </c>
      <c r="D10" s="84">
        <v>132</v>
      </c>
      <c r="E10" s="84">
        <v>127</v>
      </c>
      <c r="F10" s="84">
        <v>130</v>
      </c>
      <c r="G10" s="84">
        <v>120</v>
      </c>
      <c r="H10" s="84">
        <v>136</v>
      </c>
      <c r="I10" s="84">
        <v>118</v>
      </c>
      <c r="J10" s="84">
        <v>115</v>
      </c>
      <c r="K10" s="84">
        <v>142</v>
      </c>
      <c r="L10" s="84">
        <v>136</v>
      </c>
      <c r="M10" s="87">
        <v>126</v>
      </c>
      <c r="N10" s="84">
        <v>134</v>
      </c>
      <c r="O10" s="85">
        <f t="shared" si="0"/>
        <v>1558</v>
      </c>
    </row>
    <row r="11" spans="1:15" x14ac:dyDescent="0.2">
      <c r="A11" s="64" t="s">
        <v>126</v>
      </c>
      <c r="B11" s="83">
        <v>0.15</v>
      </c>
      <c r="C11" s="87">
        <v>0</v>
      </c>
      <c r="D11" s="84">
        <v>0</v>
      </c>
      <c r="E11" s="87">
        <v>0</v>
      </c>
      <c r="F11" s="87">
        <v>0</v>
      </c>
      <c r="G11" s="84">
        <v>0</v>
      </c>
      <c r="H11" s="84">
        <v>1</v>
      </c>
      <c r="I11" s="84">
        <v>0</v>
      </c>
      <c r="J11" s="84">
        <v>0</v>
      </c>
      <c r="K11" s="84">
        <v>0</v>
      </c>
      <c r="L11" s="84">
        <v>1</v>
      </c>
      <c r="M11" s="84">
        <v>0</v>
      </c>
      <c r="N11" s="84">
        <v>0</v>
      </c>
      <c r="O11" s="85">
        <f t="shared" si="0"/>
        <v>2</v>
      </c>
    </row>
    <row r="12" spans="1:15" x14ac:dyDescent="0.2">
      <c r="A12" s="64" t="s">
        <v>74</v>
      </c>
      <c r="B12" s="83">
        <v>11</v>
      </c>
      <c r="C12" s="87">
        <v>1</v>
      </c>
      <c r="D12" s="84">
        <v>1</v>
      </c>
      <c r="E12" s="87">
        <v>1</v>
      </c>
      <c r="F12" s="87">
        <v>1</v>
      </c>
      <c r="G12" s="84">
        <v>1</v>
      </c>
      <c r="H12" s="84">
        <v>1</v>
      </c>
      <c r="I12" s="84">
        <v>1</v>
      </c>
      <c r="J12" s="84">
        <v>1</v>
      </c>
      <c r="K12" s="84">
        <v>1</v>
      </c>
      <c r="L12" s="84">
        <v>1</v>
      </c>
      <c r="M12" s="84">
        <v>1</v>
      </c>
      <c r="N12" s="84">
        <v>1</v>
      </c>
      <c r="O12" s="85">
        <f t="shared" si="0"/>
        <v>12</v>
      </c>
    </row>
    <row r="13" spans="1:15" x14ac:dyDescent="0.2">
      <c r="A13" s="64"/>
      <c r="B13" s="138"/>
      <c r="C13" s="137"/>
      <c r="D13" s="137"/>
      <c r="E13" s="137"/>
      <c r="F13" s="137"/>
      <c r="G13" s="137"/>
      <c r="H13" s="137"/>
      <c r="I13" s="137"/>
      <c r="J13" s="88"/>
      <c r="K13" s="88"/>
      <c r="L13" s="88"/>
      <c r="M13" s="88"/>
      <c r="N13" s="88"/>
      <c r="O13" s="85"/>
    </row>
    <row r="14" spans="1:15" x14ac:dyDescent="0.2">
      <c r="A14" s="89" t="s">
        <v>147</v>
      </c>
      <c r="B14" s="139"/>
      <c r="C14" s="137"/>
      <c r="D14" s="137"/>
      <c r="E14" s="137"/>
      <c r="F14" s="137"/>
      <c r="G14" s="137"/>
      <c r="H14" s="137"/>
      <c r="I14" s="137"/>
      <c r="J14" s="88"/>
      <c r="K14" s="88"/>
      <c r="L14" s="88"/>
      <c r="M14" s="88"/>
      <c r="N14" s="88"/>
      <c r="O14" s="85"/>
    </row>
    <row r="15" spans="1:15" x14ac:dyDescent="0.2">
      <c r="A15" s="64" t="s">
        <v>75</v>
      </c>
      <c r="B15" s="83">
        <v>0.15</v>
      </c>
      <c r="C15" s="87">
        <v>13</v>
      </c>
      <c r="D15" s="84">
        <v>14</v>
      </c>
      <c r="E15" s="87">
        <v>16</v>
      </c>
      <c r="F15" s="87">
        <v>13</v>
      </c>
      <c r="G15" s="84">
        <v>13</v>
      </c>
      <c r="H15" s="84">
        <v>17</v>
      </c>
      <c r="I15" s="84">
        <v>15</v>
      </c>
      <c r="J15" s="84">
        <v>15</v>
      </c>
      <c r="K15" s="84">
        <v>21</v>
      </c>
      <c r="L15" s="84">
        <v>18</v>
      </c>
      <c r="M15" s="84">
        <v>16</v>
      </c>
      <c r="N15" s="84">
        <v>17</v>
      </c>
      <c r="O15" s="85">
        <f t="shared" si="0"/>
        <v>188</v>
      </c>
    </row>
    <row r="16" spans="1:15" x14ac:dyDescent="0.2">
      <c r="A16" s="64" t="s">
        <v>88</v>
      </c>
      <c r="B16" s="83">
        <v>0.15</v>
      </c>
      <c r="C16" s="87">
        <v>0</v>
      </c>
      <c r="D16" s="84">
        <v>0</v>
      </c>
      <c r="E16" s="87">
        <v>1</v>
      </c>
      <c r="F16" s="87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5">
        <f t="shared" si="0"/>
        <v>1</v>
      </c>
    </row>
    <row r="17" spans="1:16" x14ac:dyDescent="0.2">
      <c r="A17" s="64" t="s">
        <v>165</v>
      </c>
      <c r="B17" s="83">
        <v>25</v>
      </c>
      <c r="C17" s="87">
        <v>1</v>
      </c>
      <c r="D17" s="84">
        <v>1</v>
      </c>
      <c r="E17" s="87">
        <v>1</v>
      </c>
      <c r="F17" s="87">
        <v>1</v>
      </c>
      <c r="G17" s="84">
        <v>1</v>
      </c>
      <c r="H17" s="84">
        <v>1</v>
      </c>
      <c r="I17" s="84">
        <v>1</v>
      </c>
      <c r="J17" s="84">
        <v>1</v>
      </c>
      <c r="K17" s="84">
        <v>1</v>
      </c>
      <c r="L17" s="84">
        <v>1</v>
      </c>
      <c r="M17" s="84">
        <v>1</v>
      </c>
      <c r="N17" s="84">
        <v>1</v>
      </c>
      <c r="O17" s="85">
        <f t="shared" si="0"/>
        <v>12</v>
      </c>
    </row>
    <row r="18" spans="1:16" x14ac:dyDescent="0.2">
      <c r="A18" s="64"/>
      <c r="B18" s="138"/>
      <c r="C18" s="140"/>
      <c r="D18" s="141"/>
      <c r="E18" s="140"/>
      <c r="F18" s="140"/>
      <c r="G18" s="140"/>
      <c r="H18" s="140"/>
      <c r="I18" s="140"/>
      <c r="J18" s="114"/>
      <c r="K18" s="114"/>
      <c r="L18" s="114"/>
      <c r="M18" s="114"/>
      <c r="N18" s="114"/>
      <c r="O18" s="85"/>
    </row>
    <row r="19" spans="1:16" x14ac:dyDescent="0.2">
      <c r="A19" s="89" t="s">
        <v>148</v>
      </c>
      <c r="B19" s="139"/>
      <c r="C19" s="140"/>
      <c r="D19" s="142"/>
      <c r="E19" s="143"/>
      <c r="F19" s="140"/>
      <c r="G19" s="140"/>
      <c r="H19" s="140"/>
      <c r="I19" s="140"/>
      <c r="J19" s="114"/>
      <c r="K19" s="114"/>
      <c r="L19" s="114"/>
      <c r="M19" s="114"/>
      <c r="N19" s="114"/>
      <c r="O19" s="85"/>
    </row>
    <row r="20" spans="1:16" x14ac:dyDescent="0.2">
      <c r="A20" s="64" t="s">
        <v>166</v>
      </c>
      <c r="B20" s="83">
        <v>30</v>
      </c>
      <c r="C20" s="84">
        <v>1</v>
      </c>
      <c r="D20" s="84">
        <v>1</v>
      </c>
      <c r="E20" s="84">
        <v>1</v>
      </c>
      <c r="F20" s="84">
        <v>1</v>
      </c>
      <c r="G20" s="84">
        <v>1</v>
      </c>
      <c r="H20" s="84">
        <v>1</v>
      </c>
      <c r="I20" s="84">
        <v>1</v>
      </c>
      <c r="J20" s="84">
        <v>1</v>
      </c>
      <c r="K20" s="84">
        <v>1</v>
      </c>
      <c r="L20" s="84">
        <v>1</v>
      </c>
      <c r="M20" s="84">
        <v>1</v>
      </c>
      <c r="N20" s="84">
        <v>1</v>
      </c>
      <c r="O20" s="85">
        <f t="shared" si="0"/>
        <v>12</v>
      </c>
      <c r="P20" s="144"/>
    </row>
    <row r="21" spans="1:16" x14ac:dyDescent="0.2">
      <c r="A21" s="64" t="s">
        <v>167</v>
      </c>
      <c r="B21" s="83">
        <v>0</v>
      </c>
      <c r="C21" s="84">
        <v>1</v>
      </c>
      <c r="D21" s="84">
        <v>1</v>
      </c>
      <c r="E21" s="84">
        <v>1</v>
      </c>
      <c r="F21" s="84">
        <v>1</v>
      </c>
      <c r="G21" s="84">
        <v>1</v>
      </c>
      <c r="H21" s="84">
        <v>1</v>
      </c>
      <c r="I21" s="84">
        <v>1</v>
      </c>
      <c r="J21" s="84">
        <v>1</v>
      </c>
      <c r="K21" s="84">
        <v>1</v>
      </c>
      <c r="L21" s="84">
        <v>1</v>
      </c>
      <c r="M21" s="84">
        <v>1</v>
      </c>
      <c r="N21" s="84">
        <v>1</v>
      </c>
      <c r="O21" s="85">
        <f t="shared" si="0"/>
        <v>12</v>
      </c>
      <c r="P21" s="144"/>
    </row>
    <row r="22" spans="1:16" x14ac:dyDescent="0.2">
      <c r="A22" s="64" t="s">
        <v>151</v>
      </c>
      <c r="B22" s="83">
        <v>0</v>
      </c>
      <c r="C22" s="84">
        <v>155</v>
      </c>
      <c r="D22" s="84">
        <v>146</v>
      </c>
      <c r="E22" s="84">
        <v>144</v>
      </c>
      <c r="F22" s="84">
        <v>143</v>
      </c>
      <c r="G22" s="84">
        <v>133</v>
      </c>
      <c r="H22" s="84">
        <v>154</v>
      </c>
      <c r="I22" s="84">
        <v>133</v>
      </c>
      <c r="J22" s="84">
        <v>130</v>
      </c>
      <c r="K22" s="84">
        <v>163</v>
      </c>
      <c r="L22" s="84">
        <v>155</v>
      </c>
      <c r="M22" s="84">
        <v>142</v>
      </c>
      <c r="N22" s="84">
        <v>151</v>
      </c>
      <c r="O22" s="85">
        <f t="shared" si="0"/>
        <v>1749</v>
      </c>
      <c r="P22" s="144"/>
    </row>
    <row r="23" spans="1:16" x14ac:dyDescent="0.2">
      <c r="A23" s="64" t="s">
        <v>152</v>
      </c>
      <c r="B23" s="83">
        <v>0</v>
      </c>
      <c r="C23" s="84">
        <v>1</v>
      </c>
      <c r="D23" s="84">
        <v>1</v>
      </c>
      <c r="E23" s="84">
        <v>1</v>
      </c>
      <c r="F23" s="84">
        <v>1</v>
      </c>
      <c r="G23" s="84">
        <v>1</v>
      </c>
      <c r="H23" s="84">
        <v>1</v>
      </c>
      <c r="I23" s="84">
        <v>1</v>
      </c>
      <c r="J23" s="84">
        <v>1</v>
      </c>
      <c r="K23" s="84">
        <v>1</v>
      </c>
      <c r="L23" s="84">
        <v>1</v>
      </c>
      <c r="M23" s="84">
        <v>1</v>
      </c>
      <c r="N23" s="84">
        <v>1</v>
      </c>
      <c r="O23" s="85">
        <f t="shared" si="0"/>
        <v>12</v>
      </c>
      <c r="P23" s="144"/>
    </row>
    <row r="24" spans="1:16" x14ac:dyDescent="0.2">
      <c r="A24" s="64" t="s">
        <v>27</v>
      </c>
      <c r="B24" s="83">
        <v>3</v>
      </c>
      <c r="C24" s="84">
        <v>1</v>
      </c>
      <c r="D24" s="84">
        <v>1</v>
      </c>
      <c r="E24" s="84">
        <v>1</v>
      </c>
      <c r="F24" s="84">
        <v>1</v>
      </c>
      <c r="G24" s="84">
        <v>1</v>
      </c>
      <c r="H24" s="84">
        <v>1</v>
      </c>
      <c r="I24" s="84">
        <v>1</v>
      </c>
      <c r="J24" s="84">
        <v>1</v>
      </c>
      <c r="K24" s="84">
        <v>1</v>
      </c>
      <c r="L24" s="84">
        <v>1</v>
      </c>
      <c r="M24" s="84">
        <v>1</v>
      </c>
      <c r="N24" s="84">
        <v>1</v>
      </c>
      <c r="O24" s="85">
        <f t="shared" si="0"/>
        <v>12</v>
      </c>
      <c r="P24" s="144"/>
    </row>
    <row r="25" spans="1:16" x14ac:dyDescent="0.2">
      <c r="B25" s="102"/>
      <c r="C25" s="140"/>
      <c r="D25" s="140"/>
      <c r="E25" s="143"/>
      <c r="F25" s="140"/>
      <c r="G25" s="140"/>
      <c r="H25" s="140"/>
      <c r="I25" s="140"/>
      <c r="J25" s="140"/>
      <c r="K25" s="140"/>
      <c r="L25" s="114"/>
      <c r="M25" s="114"/>
      <c r="N25" s="114"/>
      <c r="O25" s="142"/>
    </row>
    <row r="26" spans="1:16" x14ac:dyDescent="0.2">
      <c r="B26" s="102"/>
      <c r="E26" s="101"/>
      <c r="L26" s="86"/>
      <c r="M26" s="86"/>
      <c r="N26" s="86"/>
    </row>
    <row r="28" spans="1:16" x14ac:dyDescent="0.2">
      <c r="E28" s="101"/>
      <c r="L28" s="86"/>
      <c r="M28" s="86"/>
      <c r="N28" s="86"/>
    </row>
    <row r="29" spans="1:16" x14ac:dyDescent="0.2">
      <c r="E29" s="101"/>
      <c r="L29" s="86"/>
      <c r="M29" s="86"/>
      <c r="N29" s="86"/>
    </row>
    <row r="30" spans="1:16" x14ac:dyDescent="0.2">
      <c r="E30" s="101"/>
      <c r="L30" s="86"/>
      <c r="M30" s="86"/>
      <c r="N30" s="86"/>
    </row>
    <row r="31" spans="1:16" x14ac:dyDescent="0.2">
      <c r="E31" s="101"/>
    </row>
    <row r="32" spans="1:16" x14ac:dyDescent="0.2">
      <c r="E32" s="101"/>
    </row>
    <row r="33" spans="5:5" x14ac:dyDescent="0.2">
      <c r="E33" s="101"/>
    </row>
    <row r="34" spans="5:5" x14ac:dyDescent="0.2">
      <c r="E34" s="101"/>
    </row>
    <row r="35" spans="5:5" x14ac:dyDescent="0.2">
      <c r="E35" s="101"/>
    </row>
    <row r="36" spans="5:5" x14ac:dyDescent="0.2">
      <c r="E36" s="101"/>
    </row>
    <row r="37" spans="5:5" x14ac:dyDescent="0.2">
      <c r="E37" s="101"/>
    </row>
    <row r="38" spans="5:5" x14ac:dyDescent="0.2">
      <c r="E38" s="101"/>
    </row>
    <row r="39" spans="5:5" x14ac:dyDescent="0.2">
      <c r="E39" s="101"/>
    </row>
    <row r="40" spans="5:5" x14ac:dyDescent="0.2">
      <c r="E40" s="101"/>
    </row>
    <row r="41" spans="5:5" x14ac:dyDescent="0.2">
      <c r="E41" s="101"/>
    </row>
    <row r="42" spans="5:5" x14ac:dyDescent="0.2">
      <c r="E42" s="101"/>
    </row>
    <row r="43" spans="5:5" x14ac:dyDescent="0.2">
      <c r="E43" s="101"/>
    </row>
    <row r="44" spans="5:5" x14ac:dyDescent="0.2">
      <c r="E44" s="101"/>
    </row>
    <row r="45" spans="5:5" x14ac:dyDescent="0.2">
      <c r="E45" s="101"/>
    </row>
    <row r="46" spans="5:5" x14ac:dyDescent="0.2">
      <c r="E46" s="101"/>
    </row>
    <row r="47" spans="5:5" x14ac:dyDescent="0.2">
      <c r="E47" s="101"/>
    </row>
    <row r="48" spans="5:5" x14ac:dyDescent="0.2">
      <c r="E48" s="101"/>
    </row>
    <row r="49" spans="5:5" x14ac:dyDescent="0.2">
      <c r="E49" s="101"/>
    </row>
    <row r="50" spans="5:5" x14ac:dyDescent="0.2">
      <c r="E50" s="101"/>
    </row>
    <row r="51" spans="5:5" x14ac:dyDescent="0.2">
      <c r="E51" s="101"/>
    </row>
    <row r="52" spans="5:5" x14ac:dyDescent="0.2">
      <c r="E52" s="101"/>
    </row>
    <row r="53" spans="5:5" x14ac:dyDescent="0.2">
      <c r="E53" s="101"/>
    </row>
    <row r="54" spans="5:5" x14ac:dyDescent="0.2">
      <c r="E54" s="101"/>
    </row>
    <row r="55" spans="5:5" x14ac:dyDescent="0.2">
      <c r="E55" s="101"/>
    </row>
    <row r="56" spans="5:5" x14ac:dyDescent="0.2">
      <c r="E56" s="101"/>
    </row>
    <row r="57" spans="5:5" x14ac:dyDescent="0.2">
      <c r="E57" s="101"/>
    </row>
    <row r="58" spans="5:5" x14ac:dyDescent="0.2">
      <c r="E58" s="101"/>
    </row>
    <row r="59" spans="5:5" x14ac:dyDescent="0.2">
      <c r="E59" s="101"/>
    </row>
    <row r="60" spans="5:5" x14ac:dyDescent="0.2">
      <c r="E60" s="101"/>
    </row>
    <row r="61" spans="5:5" x14ac:dyDescent="0.2">
      <c r="E61" s="101"/>
    </row>
    <row r="62" spans="5:5" x14ac:dyDescent="0.2">
      <c r="E62" s="101"/>
    </row>
    <row r="63" spans="5:5" x14ac:dyDescent="0.2">
      <c r="E63" s="101"/>
    </row>
    <row r="64" spans="5:5" x14ac:dyDescent="0.2">
      <c r="E64" s="101"/>
    </row>
    <row r="65" spans="5:5" x14ac:dyDescent="0.2">
      <c r="E65" s="103"/>
    </row>
    <row r="66" spans="5:5" x14ac:dyDescent="0.2">
      <c r="E66" s="103"/>
    </row>
    <row r="67" spans="5:5" x14ac:dyDescent="0.2">
      <c r="E67" s="103"/>
    </row>
    <row r="68" spans="5:5" x14ac:dyDescent="0.2">
      <c r="E68" s="103"/>
    </row>
    <row r="69" spans="5:5" x14ac:dyDescent="0.2">
      <c r="E69" s="101"/>
    </row>
    <row r="70" spans="5:5" x14ac:dyDescent="0.2">
      <c r="E70" s="101"/>
    </row>
    <row r="71" spans="5:5" x14ac:dyDescent="0.2">
      <c r="E71" s="103"/>
    </row>
    <row r="72" spans="5:5" x14ac:dyDescent="0.2">
      <c r="E72" s="103"/>
    </row>
    <row r="73" spans="5:5" ht="13.5" thickBot="1" x14ac:dyDescent="0.25">
      <c r="E73" s="104"/>
    </row>
    <row r="74" spans="5:5" x14ac:dyDescent="0.2">
      <c r="E74" s="100"/>
    </row>
    <row r="75" spans="5:5" ht="13.5" thickBot="1" x14ac:dyDescent="0.25">
      <c r="E75" s="105"/>
    </row>
    <row r="76" spans="5:5" ht="13.5" thickTop="1" x14ac:dyDescent="0.2">
      <c r="E76" s="100"/>
    </row>
    <row r="77" spans="5:5" x14ac:dyDescent="0.2">
      <c r="E77" s="106"/>
    </row>
    <row r="78" spans="5:5" x14ac:dyDescent="0.2">
      <c r="E78" s="106"/>
    </row>
    <row r="79" spans="5:5" x14ac:dyDescent="0.2">
      <c r="E79" s="106"/>
    </row>
    <row r="80" spans="5:5" x14ac:dyDescent="0.2">
      <c r="E80" s="107"/>
    </row>
    <row r="81" spans="5:5" x14ac:dyDescent="0.2">
      <c r="E81" s="100"/>
    </row>
    <row r="82" spans="5:5" x14ac:dyDescent="0.2">
      <c r="E82" s="100"/>
    </row>
    <row r="83" spans="5:5" x14ac:dyDescent="0.2">
      <c r="E83" s="108"/>
    </row>
    <row r="84" spans="5:5" x14ac:dyDescent="0.2">
      <c r="E84" s="100"/>
    </row>
    <row r="85" spans="5:5" x14ac:dyDescent="0.2">
      <c r="E85" s="101"/>
    </row>
    <row r="86" spans="5:5" x14ac:dyDescent="0.2">
      <c r="E86" s="101"/>
    </row>
    <row r="87" spans="5:5" x14ac:dyDescent="0.2">
      <c r="E87" s="101"/>
    </row>
    <row r="88" spans="5:5" x14ac:dyDescent="0.2">
      <c r="E88" s="101"/>
    </row>
    <row r="89" spans="5:5" x14ac:dyDescent="0.2">
      <c r="E89" s="101"/>
    </row>
    <row r="90" spans="5:5" x14ac:dyDescent="0.2">
      <c r="E90" s="101"/>
    </row>
    <row r="91" spans="5:5" x14ac:dyDescent="0.2">
      <c r="E91" s="101"/>
    </row>
    <row r="92" spans="5:5" x14ac:dyDescent="0.2">
      <c r="E92" s="101"/>
    </row>
    <row r="93" spans="5:5" x14ac:dyDescent="0.2">
      <c r="E93" s="101"/>
    </row>
    <row r="94" spans="5:5" x14ac:dyDescent="0.2">
      <c r="E94" s="101"/>
    </row>
    <row r="95" spans="5:5" x14ac:dyDescent="0.2">
      <c r="E95" s="101"/>
    </row>
    <row r="96" spans="5:5" x14ac:dyDescent="0.2">
      <c r="E96" s="101"/>
    </row>
    <row r="97" spans="5:5" x14ac:dyDescent="0.2">
      <c r="E97" s="101"/>
    </row>
    <row r="98" spans="5:5" x14ac:dyDescent="0.2">
      <c r="E98" s="101"/>
    </row>
    <row r="99" spans="5:5" x14ac:dyDescent="0.2">
      <c r="E99" s="101"/>
    </row>
    <row r="100" spans="5:5" x14ac:dyDescent="0.2">
      <c r="E100" s="101"/>
    </row>
    <row r="101" spans="5:5" x14ac:dyDescent="0.2">
      <c r="E101" s="101"/>
    </row>
    <row r="102" spans="5:5" x14ac:dyDescent="0.2">
      <c r="E102" s="101"/>
    </row>
    <row r="103" spans="5:5" x14ac:dyDescent="0.2">
      <c r="E103" s="101"/>
    </row>
    <row r="104" spans="5:5" x14ac:dyDescent="0.2">
      <c r="E104" s="101"/>
    </row>
    <row r="105" spans="5:5" x14ac:dyDescent="0.2">
      <c r="E105" s="101"/>
    </row>
    <row r="106" spans="5:5" x14ac:dyDescent="0.2">
      <c r="E106" s="101"/>
    </row>
    <row r="107" spans="5:5" x14ac:dyDescent="0.2">
      <c r="E107" s="101"/>
    </row>
    <row r="108" spans="5:5" x14ac:dyDescent="0.2">
      <c r="E108" s="101"/>
    </row>
    <row r="109" spans="5:5" x14ac:dyDescent="0.2">
      <c r="E109" s="101"/>
    </row>
    <row r="110" spans="5:5" x14ac:dyDescent="0.2">
      <c r="E110" s="101"/>
    </row>
    <row r="111" spans="5:5" x14ac:dyDescent="0.2">
      <c r="E111" s="101"/>
    </row>
    <row r="112" spans="5:5" x14ac:dyDescent="0.2">
      <c r="E112" s="101"/>
    </row>
    <row r="113" spans="5:5" x14ac:dyDescent="0.2">
      <c r="E113" s="101"/>
    </row>
    <row r="114" spans="5:5" x14ac:dyDescent="0.2">
      <c r="E114" s="101"/>
    </row>
    <row r="115" spans="5:5" x14ac:dyDescent="0.2">
      <c r="E115" s="101"/>
    </row>
    <row r="116" spans="5:5" x14ac:dyDescent="0.2">
      <c r="E116" s="101"/>
    </row>
    <row r="117" spans="5:5" x14ac:dyDescent="0.2">
      <c r="E117" s="101"/>
    </row>
    <row r="118" spans="5:5" x14ac:dyDescent="0.2">
      <c r="E118" s="101"/>
    </row>
    <row r="119" spans="5:5" x14ac:dyDescent="0.2">
      <c r="E119" s="101"/>
    </row>
    <row r="120" spans="5:5" x14ac:dyDescent="0.2">
      <c r="E120" s="101"/>
    </row>
    <row r="121" spans="5:5" x14ac:dyDescent="0.2">
      <c r="E121" s="101"/>
    </row>
    <row r="122" spans="5:5" x14ac:dyDescent="0.2">
      <c r="E122" s="101"/>
    </row>
    <row r="123" spans="5:5" x14ac:dyDescent="0.2">
      <c r="E123" s="101"/>
    </row>
    <row r="124" spans="5:5" x14ac:dyDescent="0.2">
      <c r="E124" s="101"/>
    </row>
    <row r="125" spans="5:5" x14ac:dyDescent="0.2">
      <c r="E125" s="101"/>
    </row>
    <row r="126" spans="5:5" x14ac:dyDescent="0.2">
      <c r="E126" s="103"/>
    </row>
    <row r="127" spans="5:5" x14ac:dyDescent="0.2">
      <c r="E127" s="103"/>
    </row>
    <row r="128" spans="5:5" x14ac:dyDescent="0.2">
      <c r="E128" s="103"/>
    </row>
    <row r="129" spans="5:5" x14ac:dyDescent="0.2">
      <c r="E129" s="103"/>
    </row>
    <row r="130" spans="5:5" x14ac:dyDescent="0.2">
      <c r="E130" s="101"/>
    </row>
    <row r="131" spans="5:5" x14ac:dyDescent="0.2">
      <c r="E131" s="101"/>
    </row>
    <row r="132" spans="5:5" x14ac:dyDescent="0.2">
      <c r="E132" s="103"/>
    </row>
  </sheetData>
  <printOptions gridLines="1"/>
  <pageMargins left="0.25" right="0.25" top="1" bottom="1" header="0.5" footer="0.5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Appendix F 1 of 4</vt:lpstr>
      <vt:lpstr>Appendix F 2 of 4</vt:lpstr>
      <vt:lpstr>Appendix F 3 of 4</vt:lpstr>
      <vt:lpstr>Appendix F 4 of 4</vt:lpstr>
      <vt:lpstr>Appendix J 1 of 7</vt:lpstr>
      <vt:lpstr>Appendix J 2 of 7</vt:lpstr>
      <vt:lpstr>Appendix J 3 of 7</vt:lpstr>
      <vt:lpstr>Appendix J 4 of 7</vt:lpstr>
      <vt:lpstr>Appendix J 5 of 7</vt:lpstr>
      <vt:lpstr>Appendix J 6 of 7</vt:lpstr>
      <vt:lpstr>Appendix J 7 of 7</vt:lpstr>
      <vt:lpstr>'Appendix J 1 of 7'!Print_Area</vt:lpstr>
      <vt:lpstr>'Appendix J 2 of 7'!Print_Area</vt:lpstr>
      <vt:lpstr>'Appendix J 3 of 7'!Print_Area</vt:lpstr>
      <vt:lpstr>'Appendix J 4 of 7'!Print_Area</vt:lpstr>
      <vt:lpstr>'Appendix J 5 of 7'!Print_Area</vt:lpstr>
      <vt:lpstr>'Appendix J 6 of 7'!Print_Area</vt:lpstr>
      <vt:lpstr>'Appendix J 7 of 7'!Print_Area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sarah_kever</dc:creator>
  <cp:lastModifiedBy>Nicole Hackmann</cp:lastModifiedBy>
  <cp:lastPrinted>2018-03-01T20:17:20Z</cp:lastPrinted>
  <dcterms:created xsi:type="dcterms:W3CDTF">2005-11-14T22:06:37Z</dcterms:created>
  <dcterms:modified xsi:type="dcterms:W3CDTF">2022-01-05T17:25:18Z</dcterms:modified>
</cp:coreProperties>
</file>